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rica-my.sharepoint.com/personal/johan_roeneid_orica_com/Documents/Documents/Work/Privat/NROF/2020/Skyting/"/>
    </mc:Choice>
  </mc:AlternateContent>
  <xr:revisionPtr revIDLastSave="0" documentId="8_{483AE97A-2830-4446-9A92-459FDE40918B}" xr6:coauthVersionLast="45" xr6:coauthVersionMax="45" xr10:uidLastSave="{00000000-0000-0000-0000-000000000000}"/>
  <bookViews>
    <workbookView xWindow="-120" yWindow="-120" windowWidth="29040" windowHeight="15840"/>
  </bookViews>
  <sheets>
    <sheet name="Stevne" sheetId="1" r:id="rId1"/>
    <sheet name="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L17" i="1"/>
  <c r="T17" i="1"/>
  <c r="U17" i="1"/>
  <c r="AC17" i="1"/>
  <c r="AD17" i="1"/>
  <c r="AL17" i="1"/>
  <c r="AM17" i="1"/>
  <c r="AU17" i="1"/>
  <c r="AV17" i="1"/>
  <c r="K18" i="1"/>
  <c r="L18" i="1"/>
  <c r="BX18" i="1"/>
  <c r="T18" i="1"/>
  <c r="U18" i="1"/>
  <c r="AC18" i="1"/>
  <c r="AD18" i="1"/>
  <c r="AL18" i="1"/>
  <c r="AM18" i="1"/>
  <c r="AU18" i="1"/>
  <c r="AV18" i="1"/>
  <c r="BD18" i="1"/>
  <c r="BE18" i="1"/>
  <c r="BM18" i="1"/>
  <c r="BN18" i="1"/>
  <c r="BV18" i="1"/>
  <c r="BW18" i="1"/>
  <c r="K19" i="1"/>
  <c r="L19" i="1"/>
  <c r="T19" i="1"/>
  <c r="U19" i="1"/>
  <c r="AC19" i="1"/>
  <c r="AD19" i="1"/>
  <c r="AL19" i="1"/>
  <c r="AM19" i="1"/>
  <c r="AU19" i="1"/>
  <c r="AV19" i="1"/>
  <c r="K20" i="1"/>
  <c r="L20" i="1"/>
  <c r="T20" i="1"/>
  <c r="U20" i="1"/>
  <c r="AC20" i="1"/>
  <c r="AD20" i="1"/>
  <c r="BX20" i="1"/>
  <c r="AL20" i="1"/>
  <c r="AM20" i="1"/>
  <c r="AU20" i="1"/>
  <c r="AV20" i="1"/>
  <c r="BD20" i="1"/>
  <c r="BE20" i="1"/>
  <c r="BM20" i="1"/>
  <c r="BN20" i="1"/>
  <c r="BV20" i="1"/>
  <c r="BW20" i="1"/>
  <c r="K21" i="1"/>
  <c r="L21" i="1"/>
  <c r="T21" i="1"/>
  <c r="U21" i="1"/>
  <c r="AC21" i="1"/>
  <c r="AD21" i="1"/>
  <c r="AL21" i="1"/>
  <c r="AM21" i="1"/>
  <c r="AU21" i="1"/>
  <c r="AV21" i="1"/>
  <c r="BD21" i="1"/>
  <c r="BE21" i="1"/>
  <c r="BM21" i="1"/>
  <c r="BN21" i="1"/>
  <c r="BV21" i="1"/>
  <c r="BW21" i="1"/>
  <c r="AI22" i="1"/>
  <c r="AL22" i="1"/>
  <c r="Z22" i="1"/>
  <c r="Q22" i="1"/>
  <c r="T22" i="1"/>
  <c r="H22" i="1"/>
  <c r="K22" i="1"/>
  <c r="K16" i="1"/>
  <c r="AN22" i="1"/>
  <c r="AE22" i="1"/>
  <c r="V22" i="1"/>
  <c r="M22" i="1"/>
  <c r="AN15" i="1"/>
  <c r="AE15" i="1"/>
  <c r="AM7" i="1"/>
  <c r="V15" i="1"/>
  <c r="M15" i="1"/>
  <c r="K10" i="1"/>
  <c r="K7" i="1"/>
  <c r="K13" i="1"/>
  <c r="K9" i="1"/>
  <c r="K8" i="1"/>
  <c r="K14" i="1"/>
  <c r="K12" i="1"/>
  <c r="K11" i="1"/>
  <c r="K6" i="1"/>
  <c r="T10" i="1"/>
  <c r="T7" i="1"/>
  <c r="T13" i="1"/>
  <c r="T9" i="1"/>
  <c r="T8" i="1"/>
  <c r="T14" i="1"/>
  <c r="U14" i="1"/>
  <c r="T12" i="1"/>
  <c r="T11" i="1"/>
  <c r="T6" i="1"/>
  <c r="U6" i="1"/>
  <c r="AC10" i="1"/>
  <c r="AC7" i="1"/>
  <c r="AC13" i="1"/>
  <c r="AC9" i="1"/>
  <c r="AD9" i="1"/>
  <c r="AC8" i="1"/>
  <c r="AC14" i="1"/>
  <c r="AC12" i="1"/>
  <c r="AC11" i="1"/>
  <c r="AC6" i="1"/>
  <c r="AL10" i="1"/>
  <c r="AL7" i="1"/>
  <c r="AL13" i="1"/>
  <c r="AL9" i="1"/>
  <c r="AL8" i="1"/>
  <c r="AL14" i="1"/>
  <c r="AL12" i="1"/>
  <c r="AM12" i="1"/>
  <c r="AL11" i="1"/>
  <c r="AL6" i="1"/>
  <c r="AU10" i="1"/>
  <c r="AU7" i="1"/>
  <c r="AV7" i="1"/>
  <c r="AU9" i="1"/>
  <c r="AU8" i="1"/>
  <c r="AU14" i="1"/>
  <c r="AU12" i="1"/>
  <c r="AU11" i="1"/>
  <c r="AU6" i="1"/>
  <c r="AU22" i="1"/>
  <c r="AU16" i="1"/>
  <c r="AU13" i="1"/>
  <c r="AL16" i="1"/>
  <c r="AC22" i="1"/>
  <c r="AC16" i="1"/>
  <c r="T16" i="1"/>
  <c r="D15" i="1"/>
  <c r="L6" i="1"/>
  <c r="D22" i="1"/>
  <c r="L16" i="1"/>
  <c r="BV16" i="1"/>
  <c r="BV12" i="1"/>
  <c r="BV11" i="1"/>
  <c r="BV6" i="1"/>
  <c r="BM16" i="1"/>
  <c r="BM12" i="1"/>
  <c r="BM11" i="1"/>
  <c r="BM6" i="1"/>
  <c r="BD16" i="1"/>
  <c r="BD12" i="1"/>
  <c r="BD11" i="1"/>
  <c r="BD6" i="1"/>
  <c r="AW22" i="1"/>
  <c r="BE16" i="1"/>
  <c r="BE12" i="1"/>
  <c r="BF22" i="1"/>
  <c r="BN16" i="1"/>
  <c r="BN12" i="1"/>
  <c r="BO22" i="1"/>
  <c r="BW16" i="1"/>
  <c r="BW11" i="1"/>
  <c r="BW6" i="1"/>
  <c r="BW12" i="1"/>
  <c r="BE11" i="1"/>
  <c r="BN11" i="1"/>
  <c r="BE6" i="1"/>
  <c r="BN6" i="1"/>
  <c r="AV11" i="1"/>
  <c r="AV6" i="1"/>
  <c r="AV14" i="1"/>
  <c r="AV10" i="1"/>
  <c r="AV12" i="1"/>
  <c r="AV9" i="1"/>
  <c r="AV8" i="1"/>
  <c r="AV13" i="1"/>
  <c r="AD14" i="1"/>
  <c r="AD11" i="1"/>
  <c r="AD13" i="1"/>
  <c r="AD6" i="1"/>
  <c r="AD12" i="1"/>
  <c r="AM8" i="1"/>
  <c r="AV16" i="1"/>
  <c r="BX17" i="1"/>
  <c r="BX19" i="1"/>
  <c r="BX21" i="1"/>
  <c r="AM16" i="1"/>
  <c r="AM14" i="1"/>
  <c r="AM11" i="1"/>
  <c r="AM6" i="1"/>
  <c r="BX6" i="1"/>
  <c r="AM10" i="1"/>
  <c r="U16" i="1"/>
  <c r="BX16" i="1"/>
  <c r="AM13" i="1"/>
  <c r="L10" i="1"/>
  <c r="AM9" i="1"/>
  <c r="AD16" i="1"/>
  <c r="AD10" i="1"/>
  <c r="AD7" i="1"/>
  <c r="L14" i="1"/>
  <c r="BX14" i="1"/>
  <c r="L12" i="1"/>
  <c r="L7" i="1"/>
  <c r="L8" i="1"/>
  <c r="L11" i="1"/>
  <c r="L13" i="1"/>
  <c r="L9" i="1"/>
  <c r="BX9" i="1"/>
  <c r="U7" i="1"/>
  <c r="BX7" i="1"/>
  <c r="U10" i="1"/>
  <c r="U8" i="1"/>
  <c r="AD8" i="1"/>
  <c r="U11" i="1"/>
  <c r="BX11" i="1"/>
  <c r="U9" i="1"/>
  <c r="U13" i="1"/>
  <c r="BX13" i="1"/>
  <c r="U12" i="1"/>
  <c r="BX10" i="1"/>
  <c r="BX12" i="1"/>
  <c r="BX8" i="1"/>
</calcChain>
</file>

<file path=xl/sharedStrings.xml><?xml version="1.0" encoding="utf-8"?>
<sst xmlns="http://schemas.openxmlformats.org/spreadsheetml/2006/main" count="125" uniqueCount="55">
  <si>
    <t>Sum</t>
  </si>
  <si>
    <t>Beskrivelse av skyteøvelser:</t>
  </si>
  <si>
    <t>Poeng Totalt</t>
  </si>
  <si>
    <t>Poeng</t>
  </si>
  <si>
    <t>Tid (sek)</t>
  </si>
  <si>
    <t>NS</t>
  </si>
  <si>
    <t>NS = No Shoot = -10 poeng</t>
  </si>
  <si>
    <t>Stål</t>
  </si>
  <si>
    <t>Poengbonus pr sekund:</t>
  </si>
  <si>
    <t>Skiver</t>
  </si>
  <si>
    <t>Treff</t>
  </si>
  <si>
    <t>Sone</t>
  </si>
  <si>
    <t>Pros</t>
  </si>
  <si>
    <t>Øv 1</t>
  </si>
  <si>
    <t>Øv 2</t>
  </si>
  <si>
    <t>Skiver: antall pappskiver truffet  (5 poeng pr skive truffet)</t>
  </si>
  <si>
    <t>Stål: antall treff I stålmål (6 poeng pr. Treff)</t>
  </si>
  <si>
    <t>Treff: antall treff I pappskive (1 poeng pr treff I skive)</t>
  </si>
  <si>
    <t>Sone: Antall innersoner I pappskive (1 ekstrapoeng for treff I innersone)</t>
  </si>
  <si>
    <t>Folke Myrvang</t>
  </si>
  <si>
    <t>Øvelse 6 MP-5</t>
  </si>
  <si>
    <t>Øvelse 7 MP-5</t>
  </si>
  <si>
    <t>Pros: Prosedyrefeil: -5 poeng</t>
  </si>
  <si>
    <t>Øvelse 2b Rifle 7,62</t>
  </si>
  <si>
    <t>Rifle kaliber .223/5,56</t>
  </si>
  <si>
    <t>Rifle kaliber .308/7,62</t>
  </si>
  <si>
    <t>Øv 3</t>
  </si>
  <si>
    <t>Gj.sn:</t>
  </si>
  <si>
    <t>Lt Rune Poortman</t>
  </si>
  <si>
    <t>Lt Folke Myrvang</t>
  </si>
  <si>
    <t>Fenr Roy Wang</t>
  </si>
  <si>
    <t>Lt Johan Røneid</t>
  </si>
  <si>
    <t>Korp Erik Gjerstad</t>
  </si>
  <si>
    <t>Sjt Peter Holst</t>
  </si>
  <si>
    <t>NROF Oslo / HV-02 / HVPF</t>
  </si>
  <si>
    <t>NROF Kongsberg / HV-03 / HVPF</t>
  </si>
  <si>
    <t>NROF Kongsberg / (HV) / HVPF</t>
  </si>
  <si>
    <t>NROF Kongsberg / (Luftforsvaret)</t>
  </si>
  <si>
    <t>Øv 4</t>
  </si>
  <si>
    <t>Heistadmoen, 03.10.2019</t>
  </si>
  <si>
    <t>NROF Kongsberg / (HV)</t>
  </si>
  <si>
    <t>Fenr Andreas Hamre</t>
  </si>
  <si>
    <t>Fenr Willy Alfsen</t>
  </si>
  <si>
    <t>Lt Tom Harris Nilsen</t>
  </si>
  <si>
    <t>NROF Kongsberg / HV-01 / HVPF</t>
  </si>
  <si>
    <t>Øvelse 1 - Rifle</t>
  </si>
  <si>
    <t>Øvelse 2 - Rifle og pistol</t>
  </si>
  <si>
    <t>Øvelse 3 Rifle og pistol</t>
  </si>
  <si>
    <t>Øvelse 4 Pistol</t>
  </si>
  <si>
    <t>Øvelse 5</t>
  </si>
  <si>
    <t>2x15 skudd rifle, 12 skiver, noen NS, max 2 treff pr skive, ca 30 meter, skyting på tid, 1 bonuspoeng pr sekund over/under gjennomsnitstid, 2 skyteposisjoner, fri skytestilling bak bukker, sikret og 45 grader ved start</t>
  </si>
  <si>
    <t>20 skudd rifle og 15 skudd pistol, 13 skiver, max 2 treff pr skive, noen NS, 2 skyteposisjoner, 15-10 meter avstand, skyting på tid, 1 bonuspoeng pr sekund over/under gjennomsnitstid, halvladd pistol i hylster ved start, rifle sikret og 45 grader ved start</t>
  </si>
  <si>
    <t>15 skudd rifle og 15 skudd pistol, 13 skiver, max 2 treff pr skive, noen NS, 2 skyteposisjoner, 18-10 meter avstand, skyting på tid, 1 bonuspoeng pr sekund over/under gjennomsnitstid, halvladd pistol i hylster ved start, rifle sikret og 45 grader ved start</t>
  </si>
  <si>
    <t>2x15 skudd pistol, 12 skiver, max 2 treff pr skive, noen NS, 2 skyteposisjoner, 12-10 meter avstand, skyting på tid, 1 bonuspoeng pr sekund over/under gjennomsnitstid, halvladd pistol i hylster ved start</t>
  </si>
  <si>
    <t>NROF Kongsberg - Stevne Rifle og  Pistol - nivå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</si>
</sst>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94" formatCode="_(* #,##0_);_(* \(#,##0\);_(* &quot;-&quot;??_);_(@_)"/>
  </numFmts>
  <fonts count="21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sz val="14"/>
      <name val="Arial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color indexed="16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color indexed="16"/>
      <name val="Arial"/>
      <family val="2"/>
    </font>
    <font>
      <sz val="14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3" fillId="2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/>
    </xf>
    <xf numFmtId="0" fontId="15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8" xfId="0" applyFill="1" applyBorder="1"/>
    <xf numFmtId="0" fontId="0" fillId="2" borderId="9" xfId="0" applyFill="1" applyBorder="1"/>
    <xf numFmtId="0" fontId="9" fillId="0" borderId="10" xfId="0" applyFont="1" applyBorder="1" applyAlignment="1">
      <alignment horizontal="center" vertical="center"/>
    </xf>
    <xf numFmtId="0" fontId="14" fillId="0" borderId="0" xfId="0" quotePrefix="1" applyFont="1"/>
    <xf numFmtId="0" fontId="6" fillId="2" borderId="0" xfId="0" applyFont="1" applyFill="1" applyAlignment="1">
      <alignment horizontal="right" vertical="center" wrapText="1"/>
    </xf>
    <xf numFmtId="43" fontId="2" fillId="2" borderId="11" xfId="0" applyNumberFormat="1" applyFont="1" applyFill="1" applyBorder="1" applyAlignment="1">
      <alignment horizontal="left" vertical="center" wrapText="1"/>
    </xf>
    <xf numFmtId="43" fontId="2" fillId="2" borderId="0" xfId="0" applyNumberFormat="1" applyFont="1" applyFill="1" applyAlignment="1">
      <alignment horizontal="left" vertical="center" wrapText="1"/>
    </xf>
    <xf numFmtId="43" fontId="17" fillId="3" borderId="12" xfId="1" applyFont="1" applyFill="1" applyBorder="1" applyAlignment="1">
      <alignment horizontal="center" vertical="center"/>
    </xf>
    <xf numFmtId="194" fontId="0" fillId="2" borderId="0" xfId="1" applyNumberFormat="1" applyFont="1" applyFill="1"/>
    <xf numFmtId="194" fontId="10" fillId="0" borderId="13" xfId="1" applyNumberFormat="1" applyFont="1" applyBorder="1" applyAlignment="1">
      <alignment horizontal="center" vertical="center"/>
    </xf>
    <xf numFmtId="194" fontId="10" fillId="0" borderId="14" xfId="1" applyNumberFormat="1" applyFont="1" applyBorder="1" applyAlignment="1">
      <alignment horizontal="center" vertical="center"/>
    </xf>
    <xf numFmtId="194" fontId="2" fillId="2" borderId="0" xfId="1" applyNumberFormat="1" applyFont="1" applyFill="1" applyAlignment="1">
      <alignment horizontal="left" vertical="center" wrapText="1"/>
    </xf>
    <xf numFmtId="194" fontId="0" fillId="0" borderId="0" xfId="1" applyNumberFormat="1" applyFont="1"/>
    <xf numFmtId="194" fontId="10" fillId="0" borderId="0" xfId="1" applyNumberFormat="1" applyFont="1"/>
    <xf numFmtId="194" fontId="13" fillId="2" borderId="0" xfId="1" applyNumberFormat="1" applyFont="1" applyFill="1" applyAlignment="1">
      <alignment horizontal="right" vertical="center" wrapText="1"/>
    </xf>
    <xf numFmtId="194" fontId="3" fillId="0" borderId="0" xfId="1" applyNumberFormat="1" applyFont="1" applyAlignment="1">
      <alignment horizontal="center"/>
    </xf>
    <xf numFmtId="0" fontId="18" fillId="4" borderId="15" xfId="0" applyFont="1" applyFill="1" applyBorder="1" applyAlignment="1">
      <alignment horizontal="center"/>
    </xf>
    <xf numFmtId="43" fontId="16" fillId="4" borderId="16" xfId="1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/>
    </xf>
    <xf numFmtId="43" fontId="10" fillId="0" borderId="18" xfId="1" applyFont="1" applyBorder="1" applyAlignment="1">
      <alignment horizontal="center" vertical="center"/>
    </xf>
    <xf numFmtId="43" fontId="10" fillId="0" borderId="19" xfId="1" applyFont="1" applyBorder="1" applyAlignment="1">
      <alignment horizontal="center" vertical="center"/>
    </xf>
    <xf numFmtId="0" fontId="0" fillId="5" borderId="20" xfId="0" applyFill="1" applyBorder="1"/>
    <xf numFmtId="0" fontId="0" fillId="5" borderId="21" xfId="0" applyFill="1" applyBorder="1"/>
    <xf numFmtId="0" fontId="0" fillId="6" borderId="22" xfId="0" applyFill="1" applyBorder="1"/>
    <xf numFmtId="0" fontId="18" fillId="4" borderId="23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43" fontId="16" fillId="4" borderId="24" xfId="1" applyFont="1" applyFill="1" applyBorder="1" applyAlignment="1">
      <alignment horizontal="center" vertical="center"/>
    </xf>
    <xf numFmtId="43" fontId="16" fillId="4" borderId="25" xfId="1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/>
    </xf>
    <xf numFmtId="194" fontId="10" fillId="7" borderId="24" xfId="1" applyNumberFormat="1" applyFont="1" applyFill="1" applyBorder="1" applyAlignment="1">
      <alignment horizontal="center" vertical="center"/>
    </xf>
    <xf numFmtId="194" fontId="10" fillId="0" borderId="27" xfId="1" applyNumberFormat="1" applyFont="1" applyBorder="1" applyAlignment="1">
      <alignment horizontal="center" vertical="center"/>
    </xf>
    <xf numFmtId="194" fontId="10" fillId="0" borderId="28" xfId="1" applyNumberFormat="1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194" fontId="10" fillId="7" borderId="25" xfId="1" applyNumberFormat="1" applyFont="1" applyFill="1" applyBorder="1" applyAlignment="1">
      <alignment horizontal="center" vertical="center"/>
    </xf>
    <xf numFmtId="43" fontId="17" fillId="3" borderId="25" xfId="1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43" fontId="10" fillId="0" borderId="31" xfId="1" applyFont="1" applyBorder="1" applyAlignment="1">
      <alignment horizontal="center" vertical="center"/>
    </xf>
    <xf numFmtId="194" fontId="10" fillId="0" borderId="32" xfId="1" applyNumberFormat="1" applyFont="1" applyBorder="1" applyAlignment="1">
      <alignment horizontal="center" vertical="center"/>
    </xf>
    <xf numFmtId="194" fontId="10" fillId="0" borderId="33" xfId="1" applyNumberFormat="1" applyFont="1" applyBorder="1" applyAlignment="1">
      <alignment horizontal="center" vertical="center"/>
    </xf>
    <xf numFmtId="194" fontId="10" fillId="7" borderId="34" xfId="1" applyNumberFormat="1" applyFont="1" applyFill="1" applyBorder="1" applyAlignment="1">
      <alignment horizontal="center" vertical="center"/>
    </xf>
    <xf numFmtId="43" fontId="16" fillId="4" borderId="34" xfId="1" applyFont="1" applyFill="1" applyBorder="1" applyAlignment="1">
      <alignment horizontal="center" vertical="center"/>
    </xf>
    <xf numFmtId="43" fontId="17" fillId="3" borderId="35" xfId="1" applyFont="1" applyFill="1" applyBorder="1" applyAlignment="1">
      <alignment horizontal="center" vertical="center"/>
    </xf>
    <xf numFmtId="43" fontId="2" fillId="8" borderId="36" xfId="0" applyNumberFormat="1" applyFont="1" applyFill="1" applyBorder="1" applyAlignment="1">
      <alignment horizontal="left" vertical="center" wrapText="1"/>
    </xf>
    <xf numFmtId="194" fontId="10" fillId="8" borderId="36" xfId="1" applyNumberFormat="1" applyFont="1" applyFill="1" applyBorder="1" applyAlignment="1">
      <alignment horizontal="center" vertical="center"/>
    </xf>
    <xf numFmtId="43" fontId="20" fillId="8" borderId="36" xfId="1" applyFont="1" applyFill="1" applyBorder="1" applyAlignment="1">
      <alignment horizontal="right" vertical="center"/>
    </xf>
    <xf numFmtId="43" fontId="16" fillId="8" borderId="36" xfId="1" applyFont="1" applyFill="1" applyBorder="1" applyAlignment="1">
      <alignment horizontal="center" vertical="center"/>
    </xf>
    <xf numFmtId="43" fontId="10" fillId="8" borderId="36" xfId="1" applyFont="1" applyFill="1" applyBorder="1" applyAlignment="1">
      <alignment horizontal="center" vertical="center"/>
    </xf>
    <xf numFmtId="43" fontId="17" fillId="8" borderId="37" xfId="1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2" fillId="8" borderId="36" xfId="0" applyFont="1" applyFill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3" borderId="41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19" fillId="3" borderId="43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12" fillId="4" borderId="41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8" borderId="40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57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5" sqref="B25"/>
    </sheetView>
  </sheetViews>
  <sheetFormatPr defaultColWidth="11.42578125" defaultRowHeight="12.75" x14ac:dyDescent="0.2"/>
  <cols>
    <col min="1" max="1" width="6.140625" customWidth="1"/>
    <col min="2" max="3" width="34.42578125" customWidth="1"/>
    <col min="4" max="4" width="7.85546875" customWidth="1"/>
    <col min="5" max="9" width="4.85546875" customWidth="1"/>
    <col min="10" max="10" width="4.85546875" style="35" customWidth="1"/>
    <col min="11" max="11" width="5.5703125" bestFit="1" customWidth="1"/>
    <col min="12" max="12" width="8.85546875" bestFit="1" customWidth="1"/>
    <col min="13" max="13" width="7.7109375" bestFit="1" customWidth="1"/>
    <col min="14" max="19" width="4.7109375" customWidth="1"/>
    <col min="20" max="20" width="5.28515625" bestFit="1" customWidth="1"/>
    <col min="21" max="21" width="8.42578125" bestFit="1" customWidth="1"/>
    <col min="22" max="22" width="6.85546875" bestFit="1" customWidth="1"/>
    <col min="23" max="28" width="5" customWidth="1"/>
    <col min="29" max="29" width="5.28515625" bestFit="1" customWidth="1"/>
    <col min="30" max="30" width="8.42578125" bestFit="1" customWidth="1"/>
    <col min="31" max="31" width="7.85546875" bestFit="1" customWidth="1"/>
    <col min="32" max="37" width="4.28515625" customWidth="1"/>
    <col min="38" max="38" width="5.28515625" bestFit="1" customWidth="1"/>
    <col min="39" max="39" width="8.42578125" bestFit="1" customWidth="1"/>
    <col min="40" max="40" width="7.85546875" hidden="1" customWidth="1"/>
    <col min="41" max="46" width="4.85546875" hidden="1" customWidth="1"/>
    <col min="47" max="47" width="5.28515625" hidden="1" customWidth="1"/>
    <col min="48" max="48" width="8.42578125" hidden="1" customWidth="1"/>
    <col min="49" max="49" width="6.28515625" hidden="1" customWidth="1"/>
    <col min="50" max="56" width="4.85546875" hidden="1" customWidth="1"/>
    <col min="57" max="57" width="5.28515625" hidden="1" customWidth="1"/>
    <col min="58" max="58" width="6.28515625" hidden="1" customWidth="1"/>
    <col min="59" max="65" width="4.85546875" hidden="1" customWidth="1"/>
    <col min="66" max="66" width="5.28515625" hidden="1" customWidth="1"/>
    <col min="67" max="75" width="4.85546875" hidden="1" customWidth="1"/>
    <col min="76" max="76" width="10.42578125" customWidth="1"/>
    <col min="77" max="77" width="4" customWidth="1"/>
    <col min="80" max="80" width="3.85546875" customWidth="1"/>
  </cols>
  <sheetData>
    <row r="1" spans="1:80" ht="24" thickBot="1" x14ac:dyDescent="0.4">
      <c r="A1" s="77" t="s">
        <v>54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9"/>
      <c r="BZ1" s="44" t="s">
        <v>8</v>
      </c>
      <c r="CA1" s="45"/>
      <c r="CB1" s="46">
        <v>1</v>
      </c>
    </row>
    <row r="2" spans="1:80" ht="18" customHeight="1" thickBot="1" x14ac:dyDescent="0.3">
      <c r="A2" s="80" t="s">
        <v>39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2"/>
    </row>
    <row r="3" spans="1:80" ht="12" customHeight="1" thickBot="1" x14ac:dyDescent="0.25">
      <c r="A3" s="23"/>
      <c r="B3" s="1"/>
      <c r="C3" s="1"/>
      <c r="D3" s="1"/>
      <c r="E3" s="1"/>
      <c r="F3" s="1"/>
      <c r="G3" s="1"/>
      <c r="H3" s="1"/>
      <c r="I3" s="1"/>
      <c r="J3" s="3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24"/>
    </row>
    <row r="4" spans="1:80" ht="12.75" customHeight="1" x14ac:dyDescent="0.2">
      <c r="A4" s="88" t="s">
        <v>24</v>
      </c>
      <c r="B4" s="89"/>
      <c r="C4" s="71"/>
      <c r="D4" s="85" t="s">
        <v>45</v>
      </c>
      <c r="E4" s="86"/>
      <c r="F4" s="86"/>
      <c r="G4" s="86"/>
      <c r="H4" s="86"/>
      <c r="I4" s="86"/>
      <c r="J4" s="86"/>
      <c r="K4" s="86"/>
      <c r="L4" s="87"/>
      <c r="M4" s="85" t="s">
        <v>46</v>
      </c>
      <c r="N4" s="86"/>
      <c r="O4" s="86"/>
      <c r="P4" s="86"/>
      <c r="Q4" s="86"/>
      <c r="R4" s="86"/>
      <c r="S4" s="86"/>
      <c r="T4" s="86"/>
      <c r="U4" s="87"/>
      <c r="V4" s="85" t="s">
        <v>47</v>
      </c>
      <c r="W4" s="86"/>
      <c r="X4" s="86"/>
      <c r="Y4" s="86"/>
      <c r="Z4" s="86"/>
      <c r="AA4" s="86"/>
      <c r="AB4" s="86"/>
      <c r="AC4" s="86"/>
      <c r="AD4" s="87"/>
      <c r="AE4" s="85" t="s">
        <v>48</v>
      </c>
      <c r="AF4" s="86"/>
      <c r="AG4" s="86"/>
      <c r="AH4" s="86"/>
      <c r="AI4" s="86"/>
      <c r="AJ4" s="86"/>
      <c r="AK4" s="86"/>
      <c r="AL4" s="86"/>
      <c r="AM4" s="87"/>
      <c r="AN4" s="85" t="s">
        <v>49</v>
      </c>
      <c r="AO4" s="86"/>
      <c r="AP4" s="86"/>
      <c r="AQ4" s="86"/>
      <c r="AR4" s="86"/>
      <c r="AS4" s="86"/>
      <c r="AT4" s="86"/>
      <c r="AU4" s="86"/>
      <c r="AV4" s="87"/>
      <c r="AW4" s="85" t="s">
        <v>20</v>
      </c>
      <c r="AX4" s="86"/>
      <c r="AY4" s="86"/>
      <c r="AZ4" s="86"/>
      <c r="BA4" s="86"/>
      <c r="BB4" s="86"/>
      <c r="BC4" s="86"/>
      <c r="BD4" s="86"/>
      <c r="BE4" s="87"/>
      <c r="BF4" s="85" t="s">
        <v>21</v>
      </c>
      <c r="BG4" s="86"/>
      <c r="BH4" s="86"/>
      <c r="BI4" s="86"/>
      <c r="BJ4" s="86"/>
      <c r="BK4" s="86"/>
      <c r="BL4" s="86"/>
      <c r="BM4" s="86"/>
      <c r="BN4" s="87"/>
      <c r="BO4" s="85" t="s">
        <v>23</v>
      </c>
      <c r="BP4" s="86"/>
      <c r="BQ4" s="86"/>
      <c r="BR4" s="86"/>
      <c r="BS4" s="86"/>
      <c r="BT4" s="86"/>
      <c r="BU4" s="86"/>
      <c r="BV4" s="86"/>
      <c r="BW4" s="87"/>
      <c r="BX4" s="83" t="s">
        <v>2</v>
      </c>
    </row>
    <row r="5" spans="1:80" ht="13.5" customHeight="1" thickBot="1" x14ac:dyDescent="0.25">
      <c r="A5" s="90"/>
      <c r="B5" s="91"/>
      <c r="C5" s="72"/>
      <c r="D5" s="41" t="s">
        <v>4</v>
      </c>
      <c r="E5" s="51" t="s">
        <v>7</v>
      </c>
      <c r="F5" s="39" t="s">
        <v>9</v>
      </c>
      <c r="G5" s="39" t="s">
        <v>10</v>
      </c>
      <c r="H5" s="39" t="s">
        <v>11</v>
      </c>
      <c r="I5" s="39" t="s">
        <v>12</v>
      </c>
      <c r="J5" s="39" t="s">
        <v>5</v>
      </c>
      <c r="K5" s="47" t="s">
        <v>3</v>
      </c>
      <c r="L5" s="48" t="s">
        <v>0</v>
      </c>
      <c r="M5" s="41" t="s">
        <v>4</v>
      </c>
      <c r="N5" s="51" t="s">
        <v>7</v>
      </c>
      <c r="O5" s="39" t="s">
        <v>9</v>
      </c>
      <c r="P5" s="39" t="s">
        <v>10</v>
      </c>
      <c r="Q5" s="39" t="s">
        <v>11</v>
      </c>
      <c r="R5" s="39" t="s">
        <v>12</v>
      </c>
      <c r="S5" s="39" t="s">
        <v>5</v>
      </c>
      <c r="T5" s="47" t="s">
        <v>3</v>
      </c>
      <c r="U5" s="48" t="s">
        <v>0</v>
      </c>
      <c r="V5" s="41" t="s">
        <v>4</v>
      </c>
      <c r="W5" s="51" t="s">
        <v>7</v>
      </c>
      <c r="X5" s="39" t="s">
        <v>9</v>
      </c>
      <c r="Y5" s="39" t="s">
        <v>10</v>
      </c>
      <c r="Z5" s="39" t="s">
        <v>11</v>
      </c>
      <c r="AA5" s="39" t="s">
        <v>12</v>
      </c>
      <c r="AB5" s="39" t="s">
        <v>5</v>
      </c>
      <c r="AC5" s="47" t="s">
        <v>3</v>
      </c>
      <c r="AD5" s="48" t="s">
        <v>0</v>
      </c>
      <c r="AE5" s="41" t="s">
        <v>4</v>
      </c>
      <c r="AF5" s="51" t="s">
        <v>7</v>
      </c>
      <c r="AG5" s="39" t="s">
        <v>9</v>
      </c>
      <c r="AH5" s="39" t="s">
        <v>10</v>
      </c>
      <c r="AI5" s="39" t="s">
        <v>11</v>
      </c>
      <c r="AJ5" s="39" t="s">
        <v>12</v>
      </c>
      <c r="AK5" s="39" t="s">
        <v>5</v>
      </c>
      <c r="AL5" s="47" t="s">
        <v>3</v>
      </c>
      <c r="AM5" s="48" t="s">
        <v>0</v>
      </c>
      <c r="AN5" s="41" t="s">
        <v>4</v>
      </c>
      <c r="AO5" s="51" t="s">
        <v>7</v>
      </c>
      <c r="AP5" s="39" t="s">
        <v>9</v>
      </c>
      <c r="AQ5" s="39" t="s">
        <v>10</v>
      </c>
      <c r="AR5" s="39" t="s">
        <v>11</v>
      </c>
      <c r="AS5" s="39" t="s">
        <v>12</v>
      </c>
      <c r="AT5" s="39" t="s">
        <v>5</v>
      </c>
      <c r="AU5" s="47" t="s">
        <v>3</v>
      </c>
      <c r="AV5" s="48" t="s">
        <v>0</v>
      </c>
      <c r="AW5" s="41" t="s">
        <v>4</v>
      </c>
      <c r="AX5" s="51" t="s">
        <v>7</v>
      </c>
      <c r="AY5" s="39" t="s">
        <v>9</v>
      </c>
      <c r="AZ5" s="39" t="s">
        <v>10</v>
      </c>
      <c r="BA5" s="39" t="s">
        <v>11</v>
      </c>
      <c r="BB5" s="39" t="s">
        <v>12</v>
      </c>
      <c r="BC5" s="39" t="s">
        <v>5</v>
      </c>
      <c r="BD5" s="47" t="s">
        <v>3</v>
      </c>
      <c r="BE5" s="48" t="s">
        <v>0</v>
      </c>
      <c r="BF5" s="41" t="s">
        <v>4</v>
      </c>
      <c r="BG5" s="51" t="s">
        <v>7</v>
      </c>
      <c r="BH5" s="39" t="s">
        <v>9</v>
      </c>
      <c r="BI5" s="39" t="s">
        <v>10</v>
      </c>
      <c r="BJ5" s="39" t="s">
        <v>11</v>
      </c>
      <c r="BK5" s="39" t="s">
        <v>12</v>
      </c>
      <c r="BL5" s="39" t="s">
        <v>5</v>
      </c>
      <c r="BM5" s="47" t="s">
        <v>3</v>
      </c>
      <c r="BN5" s="48" t="s">
        <v>0</v>
      </c>
      <c r="BO5" s="41" t="s">
        <v>4</v>
      </c>
      <c r="BP5" s="51" t="s">
        <v>7</v>
      </c>
      <c r="BQ5" s="39" t="s">
        <v>9</v>
      </c>
      <c r="BR5" s="39" t="s">
        <v>10</v>
      </c>
      <c r="BS5" s="39" t="s">
        <v>11</v>
      </c>
      <c r="BT5" s="39" t="s">
        <v>12</v>
      </c>
      <c r="BU5" s="39" t="s">
        <v>5</v>
      </c>
      <c r="BV5" s="47" t="s">
        <v>3</v>
      </c>
      <c r="BW5" s="48" t="s">
        <v>0</v>
      </c>
      <c r="BX5" s="84"/>
    </row>
    <row r="6" spans="1:80" ht="18.75" customHeight="1" x14ac:dyDescent="0.2">
      <c r="A6" s="20">
        <v>1</v>
      </c>
      <c r="B6" s="55" t="s">
        <v>29</v>
      </c>
      <c r="C6" s="76" t="s">
        <v>34</v>
      </c>
      <c r="D6" s="42">
        <v>32.700000000000003</v>
      </c>
      <c r="E6" s="53"/>
      <c r="F6" s="32">
        <v>12</v>
      </c>
      <c r="G6" s="32">
        <v>24</v>
      </c>
      <c r="H6" s="32">
        <v>19</v>
      </c>
      <c r="I6" s="32"/>
      <c r="J6" s="32"/>
      <c r="K6" s="52">
        <f t="shared" ref="K6:K14" si="0">E6*6+F6*5+G6+H6-I6*10-J6*10</f>
        <v>103</v>
      </c>
      <c r="L6" s="49">
        <f t="shared" ref="L6:L14" si="1">IF(IF(D6&gt;0,($CB$1*(D$15-D6)+K6),0)&gt;0,($CB$1*(D$15-D6)+K6),0)</f>
        <v>109.10777777777777</v>
      </c>
      <c r="M6" s="42">
        <v>25.88</v>
      </c>
      <c r="N6" s="53"/>
      <c r="O6" s="32">
        <v>13</v>
      </c>
      <c r="P6" s="32">
        <v>26</v>
      </c>
      <c r="Q6" s="32">
        <v>23</v>
      </c>
      <c r="R6" s="32"/>
      <c r="S6" s="32"/>
      <c r="T6" s="52">
        <f t="shared" ref="T6:T14" si="2">N6*6+O6*5+P6+Q6-R6*10-S6*10</f>
        <v>114</v>
      </c>
      <c r="U6" s="49">
        <f t="shared" ref="U6:U14" si="3">IF(IF(M6&gt;0,($CB$1*(M$15-M6)+T6),0)&gt;0,($CB$1*(M$15-M6)+T6),0)</f>
        <v>117.78888888888889</v>
      </c>
      <c r="V6" s="42">
        <v>26.34</v>
      </c>
      <c r="W6" s="53"/>
      <c r="X6" s="32">
        <v>13</v>
      </c>
      <c r="Y6" s="32">
        <v>26</v>
      </c>
      <c r="Z6" s="32">
        <v>24</v>
      </c>
      <c r="AA6" s="32"/>
      <c r="AB6" s="32"/>
      <c r="AC6" s="52">
        <f t="shared" ref="AC6:AC14" si="4">W6*6+X6*5+Y6+Z6-AA6*10-AB6*10</f>
        <v>115</v>
      </c>
      <c r="AD6" s="49">
        <f t="shared" ref="AD6:AD14" si="5">IF(IF(V6&gt;0,($CB$1*(V$15-V6)+AC6),0)&gt;0,($CB$1*(V$15-V6)+AC6),0)</f>
        <v>125.19333333333333</v>
      </c>
      <c r="AE6" s="42">
        <v>15.44</v>
      </c>
      <c r="AF6" s="53"/>
      <c r="AG6" s="32">
        <v>12</v>
      </c>
      <c r="AH6" s="32">
        <v>24</v>
      </c>
      <c r="AI6" s="32">
        <v>23</v>
      </c>
      <c r="AJ6" s="32"/>
      <c r="AK6" s="32"/>
      <c r="AL6" s="52">
        <f t="shared" ref="AL6:AL14" si="6">AF6*6+AG6*5+AH6+AI6-AJ6*10-AK6*10</f>
        <v>107</v>
      </c>
      <c r="AM6" s="49">
        <f t="shared" ref="AM6:AM14" si="7">IF(IF(AE6&gt;0,($CB$1*(AE$15-AE6)+AL6),0)&gt;0,($CB$1*(AE$15-AE6)+AL6),0)</f>
        <v>120.13444444444444</v>
      </c>
      <c r="AN6" s="42"/>
      <c r="AO6" s="53"/>
      <c r="AP6" s="32"/>
      <c r="AQ6" s="32"/>
      <c r="AR6" s="32"/>
      <c r="AS6" s="32"/>
      <c r="AT6" s="32"/>
      <c r="AU6" s="52">
        <f t="shared" ref="AU6:AU14" si="8">AO6*6+AP6*5+AQ6+AR6-AS6*10-AT6*10</f>
        <v>0</v>
      </c>
      <c r="AV6" s="49">
        <f t="shared" ref="AV6:AV14" si="9">IF(IF(AN6&gt;0,($CB$1*(AN$15-AN6)+AU6),0)&gt;0,($CB$1*(AN$15-AN6)+AU6),0)</f>
        <v>0</v>
      </c>
      <c r="AW6" s="42"/>
      <c r="AX6" s="53"/>
      <c r="AY6" s="32"/>
      <c r="AZ6" s="32"/>
      <c r="BA6" s="32"/>
      <c r="BB6" s="32"/>
      <c r="BC6" s="32"/>
      <c r="BD6" s="52">
        <f>AX6*5+AY6*5+AZ6+BA6-BB6*7-BC6*10</f>
        <v>0</v>
      </c>
      <c r="BE6" s="49">
        <f>IF(IF(AW6&gt;0,($CB$1*(AW$22-AW6)+BD6),0)&gt;0,($CB$1*(AW$22-AW6)+BD6),0)</f>
        <v>0</v>
      </c>
      <c r="BF6" s="42"/>
      <c r="BG6" s="53"/>
      <c r="BH6" s="32"/>
      <c r="BI6" s="32"/>
      <c r="BJ6" s="32"/>
      <c r="BK6" s="32"/>
      <c r="BL6" s="32"/>
      <c r="BM6" s="52">
        <f>BG6*5+BH6*5+BI6+BJ6-BK6*7-BL6*10</f>
        <v>0</v>
      </c>
      <c r="BN6" s="49">
        <f>IF(IF(BF6&gt;0,($CB$1*(BF$22-BF6)+BM6),0)&gt;0,($CB$1*(BF$22-BF6)+BM6),0)</f>
        <v>0</v>
      </c>
      <c r="BO6" s="42"/>
      <c r="BP6" s="53"/>
      <c r="BQ6" s="32"/>
      <c r="BR6" s="32"/>
      <c r="BS6" s="32"/>
      <c r="BT6" s="32"/>
      <c r="BU6" s="32"/>
      <c r="BV6" s="52">
        <f>BP6*5+BQ6*5+BR6+BS6-BT6*7-BU6*10</f>
        <v>0</v>
      </c>
      <c r="BW6" s="49">
        <f>IF(IF(BO6&gt;0,($CB$1*(BO$22-BO6)+BV6),0)&gt;0,($CB$1*(BO$22-BO6)+BV6),0)</f>
        <v>0</v>
      </c>
      <c r="BX6" s="30">
        <f t="shared" ref="BX6:BX14" si="10">L6+U6+AD6+AM6+AV6</f>
        <v>472.22444444444443</v>
      </c>
    </row>
    <row r="7" spans="1:80" ht="18.75" customHeight="1" x14ac:dyDescent="0.2">
      <c r="A7" s="19">
        <v>2</v>
      </c>
      <c r="B7" s="21" t="s">
        <v>41</v>
      </c>
      <c r="C7" s="76" t="s">
        <v>34</v>
      </c>
      <c r="D7" s="42">
        <v>30.45</v>
      </c>
      <c r="E7" s="53"/>
      <c r="F7" s="32">
        <v>12</v>
      </c>
      <c r="G7" s="32">
        <v>24</v>
      </c>
      <c r="H7" s="32">
        <v>18</v>
      </c>
      <c r="I7" s="32"/>
      <c r="J7" s="32"/>
      <c r="K7" s="52">
        <f t="shared" si="0"/>
        <v>102</v>
      </c>
      <c r="L7" s="49">
        <f t="shared" si="1"/>
        <v>110.35777777777777</v>
      </c>
      <c r="M7" s="42">
        <v>22.69</v>
      </c>
      <c r="N7" s="53"/>
      <c r="O7" s="32">
        <v>13</v>
      </c>
      <c r="P7" s="32">
        <v>26</v>
      </c>
      <c r="Q7" s="32">
        <v>25</v>
      </c>
      <c r="R7" s="32"/>
      <c r="S7" s="32"/>
      <c r="T7" s="52">
        <f t="shared" si="2"/>
        <v>116</v>
      </c>
      <c r="U7" s="49">
        <f t="shared" si="3"/>
        <v>122.97888888888889</v>
      </c>
      <c r="V7" s="42">
        <v>27.99</v>
      </c>
      <c r="W7" s="53"/>
      <c r="X7" s="32">
        <v>13</v>
      </c>
      <c r="Y7" s="32">
        <v>26</v>
      </c>
      <c r="Z7" s="32">
        <v>24</v>
      </c>
      <c r="AA7" s="32"/>
      <c r="AB7" s="32"/>
      <c r="AC7" s="52">
        <f t="shared" si="4"/>
        <v>115</v>
      </c>
      <c r="AD7" s="49">
        <f t="shared" si="5"/>
        <v>123.54333333333334</v>
      </c>
      <c r="AE7" s="42">
        <v>22.55</v>
      </c>
      <c r="AF7" s="53"/>
      <c r="AG7" s="32">
        <v>12</v>
      </c>
      <c r="AH7" s="32">
        <v>24</v>
      </c>
      <c r="AI7" s="32">
        <v>24</v>
      </c>
      <c r="AJ7" s="32"/>
      <c r="AK7" s="32"/>
      <c r="AL7" s="52">
        <f t="shared" si="6"/>
        <v>108</v>
      </c>
      <c r="AM7" s="49">
        <f t="shared" si="7"/>
        <v>114.02444444444444</v>
      </c>
      <c r="AN7" s="42"/>
      <c r="AO7" s="53"/>
      <c r="AP7" s="32"/>
      <c r="AQ7" s="32"/>
      <c r="AR7" s="32"/>
      <c r="AS7" s="32"/>
      <c r="AT7" s="32"/>
      <c r="AU7" s="52">
        <f t="shared" si="8"/>
        <v>0</v>
      </c>
      <c r="AV7" s="49">
        <f t="shared" si="9"/>
        <v>0</v>
      </c>
      <c r="AW7" s="42"/>
      <c r="AX7" s="53"/>
      <c r="AY7" s="32"/>
      <c r="AZ7" s="32"/>
      <c r="BA7" s="32"/>
      <c r="BB7" s="32"/>
      <c r="BC7" s="32"/>
      <c r="BD7" s="52"/>
      <c r="BE7" s="49"/>
      <c r="BF7" s="42"/>
      <c r="BG7" s="53"/>
      <c r="BH7" s="32"/>
      <c r="BI7" s="32"/>
      <c r="BJ7" s="32"/>
      <c r="BK7" s="32"/>
      <c r="BL7" s="32"/>
      <c r="BM7" s="52"/>
      <c r="BN7" s="49"/>
      <c r="BO7" s="42"/>
      <c r="BP7" s="53"/>
      <c r="BQ7" s="32"/>
      <c r="BR7" s="32"/>
      <c r="BS7" s="32"/>
      <c r="BT7" s="32"/>
      <c r="BU7" s="32"/>
      <c r="BV7" s="52"/>
      <c r="BW7" s="49"/>
      <c r="BX7" s="30">
        <f t="shared" si="10"/>
        <v>470.90444444444444</v>
      </c>
    </row>
    <row r="8" spans="1:80" ht="18.75" customHeight="1" x14ac:dyDescent="0.2">
      <c r="A8" s="19">
        <v>3</v>
      </c>
      <c r="B8" s="21" t="s">
        <v>28</v>
      </c>
      <c r="C8" s="76" t="s">
        <v>35</v>
      </c>
      <c r="D8" s="42">
        <v>34.08</v>
      </c>
      <c r="E8" s="53"/>
      <c r="F8" s="32">
        <v>12</v>
      </c>
      <c r="G8" s="32">
        <v>24</v>
      </c>
      <c r="H8" s="32">
        <v>20</v>
      </c>
      <c r="I8" s="32"/>
      <c r="J8" s="32"/>
      <c r="K8" s="52">
        <f t="shared" si="0"/>
        <v>104</v>
      </c>
      <c r="L8" s="49">
        <f t="shared" si="1"/>
        <v>108.72777777777777</v>
      </c>
      <c r="M8" s="42">
        <v>23.52</v>
      </c>
      <c r="N8" s="53"/>
      <c r="O8" s="32">
        <v>13</v>
      </c>
      <c r="P8" s="32">
        <v>24</v>
      </c>
      <c r="Q8" s="32">
        <v>18</v>
      </c>
      <c r="R8" s="32"/>
      <c r="S8" s="32"/>
      <c r="T8" s="52">
        <f t="shared" si="2"/>
        <v>107</v>
      </c>
      <c r="U8" s="49">
        <f t="shared" si="3"/>
        <v>113.14888888888889</v>
      </c>
      <c r="V8" s="42">
        <v>31.81</v>
      </c>
      <c r="W8" s="53"/>
      <c r="X8" s="32">
        <v>13</v>
      </c>
      <c r="Y8" s="32">
        <v>26</v>
      </c>
      <c r="Z8" s="32">
        <v>23</v>
      </c>
      <c r="AA8" s="32"/>
      <c r="AB8" s="32"/>
      <c r="AC8" s="52">
        <f t="shared" si="4"/>
        <v>114</v>
      </c>
      <c r="AD8" s="49">
        <f t="shared" si="5"/>
        <v>118.72333333333333</v>
      </c>
      <c r="AE8" s="42">
        <v>30.89</v>
      </c>
      <c r="AF8" s="53"/>
      <c r="AG8" s="32">
        <v>12</v>
      </c>
      <c r="AH8" s="32">
        <v>24</v>
      </c>
      <c r="AI8" s="32">
        <v>23</v>
      </c>
      <c r="AJ8" s="32"/>
      <c r="AK8" s="32"/>
      <c r="AL8" s="52">
        <f t="shared" si="6"/>
        <v>107</v>
      </c>
      <c r="AM8" s="49">
        <f t="shared" si="7"/>
        <v>104.68444444444444</v>
      </c>
      <c r="AN8" s="42"/>
      <c r="AO8" s="53"/>
      <c r="AP8" s="32"/>
      <c r="AQ8" s="32"/>
      <c r="AR8" s="32"/>
      <c r="AS8" s="32"/>
      <c r="AT8" s="32"/>
      <c r="AU8" s="52">
        <f t="shared" si="8"/>
        <v>0</v>
      </c>
      <c r="AV8" s="49">
        <f t="shared" si="9"/>
        <v>0</v>
      </c>
      <c r="AW8" s="42"/>
      <c r="AX8" s="53"/>
      <c r="AY8" s="32"/>
      <c r="AZ8" s="32"/>
      <c r="BA8" s="32"/>
      <c r="BB8" s="32"/>
      <c r="BC8" s="32"/>
      <c r="BD8" s="52"/>
      <c r="BE8" s="49"/>
      <c r="BF8" s="42"/>
      <c r="BG8" s="53"/>
      <c r="BH8" s="32"/>
      <c r="BI8" s="32"/>
      <c r="BJ8" s="32"/>
      <c r="BK8" s="32"/>
      <c r="BL8" s="32"/>
      <c r="BM8" s="52"/>
      <c r="BN8" s="49"/>
      <c r="BO8" s="42"/>
      <c r="BP8" s="53"/>
      <c r="BQ8" s="32"/>
      <c r="BR8" s="32"/>
      <c r="BS8" s="32"/>
      <c r="BT8" s="32"/>
      <c r="BU8" s="32"/>
      <c r="BV8" s="52"/>
      <c r="BW8" s="49"/>
      <c r="BX8" s="30">
        <f t="shared" si="10"/>
        <v>445.28444444444449</v>
      </c>
    </row>
    <row r="9" spans="1:80" ht="18.75" customHeight="1" x14ac:dyDescent="0.2">
      <c r="A9" s="19">
        <v>4</v>
      </c>
      <c r="B9" s="21" t="s">
        <v>30</v>
      </c>
      <c r="C9" s="76" t="s">
        <v>36</v>
      </c>
      <c r="D9" s="42">
        <v>33.92</v>
      </c>
      <c r="E9" s="53"/>
      <c r="F9" s="32">
        <v>12</v>
      </c>
      <c r="G9" s="32">
        <v>23</v>
      </c>
      <c r="H9" s="32">
        <v>7</v>
      </c>
      <c r="I9" s="32"/>
      <c r="J9" s="32"/>
      <c r="K9" s="52">
        <f t="shared" si="0"/>
        <v>90</v>
      </c>
      <c r="L9" s="49">
        <f t="shared" si="1"/>
        <v>94.887777777777771</v>
      </c>
      <c r="M9" s="42">
        <v>24.19</v>
      </c>
      <c r="N9" s="53"/>
      <c r="O9" s="32">
        <v>13</v>
      </c>
      <c r="P9" s="32">
        <v>26</v>
      </c>
      <c r="Q9" s="32">
        <v>22</v>
      </c>
      <c r="R9" s="32"/>
      <c r="S9" s="32"/>
      <c r="T9" s="52">
        <f t="shared" si="2"/>
        <v>113</v>
      </c>
      <c r="U9" s="49">
        <f t="shared" si="3"/>
        <v>118.47888888888889</v>
      </c>
      <c r="V9" s="42">
        <v>33.799999999999997</v>
      </c>
      <c r="W9" s="53"/>
      <c r="X9" s="32">
        <v>13</v>
      </c>
      <c r="Y9" s="32">
        <v>25</v>
      </c>
      <c r="Z9" s="32">
        <v>23</v>
      </c>
      <c r="AA9" s="32"/>
      <c r="AB9" s="32"/>
      <c r="AC9" s="52">
        <f t="shared" si="4"/>
        <v>113</v>
      </c>
      <c r="AD9" s="49">
        <f t="shared" si="5"/>
        <v>115.73333333333333</v>
      </c>
      <c r="AE9" s="42">
        <v>22.08</v>
      </c>
      <c r="AF9" s="53"/>
      <c r="AG9" s="32">
        <v>12</v>
      </c>
      <c r="AH9" s="32">
        <v>24</v>
      </c>
      <c r="AI9" s="32">
        <v>21</v>
      </c>
      <c r="AJ9" s="32"/>
      <c r="AK9" s="32"/>
      <c r="AL9" s="52">
        <f t="shared" si="6"/>
        <v>105</v>
      </c>
      <c r="AM9" s="49">
        <f t="shared" si="7"/>
        <v>111.49444444444444</v>
      </c>
      <c r="AN9" s="42"/>
      <c r="AO9" s="53"/>
      <c r="AP9" s="32"/>
      <c r="AQ9" s="32"/>
      <c r="AR9" s="32"/>
      <c r="AS9" s="32"/>
      <c r="AT9" s="32"/>
      <c r="AU9" s="52">
        <f t="shared" si="8"/>
        <v>0</v>
      </c>
      <c r="AV9" s="49">
        <f t="shared" si="9"/>
        <v>0</v>
      </c>
      <c r="AW9" s="42"/>
      <c r="AX9" s="53"/>
      <c r="AY9" s="32"/>
      <c r="AZ9" s="32"/>
      <c r="BA9" s="32"/>
      <c r="BB9" s="32"/>
      <c r="BC9" s="32"/>
      <c r="BD9" s="52"/>
      <c r="BE9" s="49"/>
      <c r="BF9" s="42"/>
      <c r="BG9" s="53"/>
      <c r="BH9" s="32"/>
      <c r="BI9" s="32"/>
      <c r="BJ9" s="32"/>
      <c r="BK9" s="32"/>
      <c r="BL9" s="32"/>
      <c r="BM9" s="52"/>
      <c r="BN9" s="49"/>
      <c r="BO9" s="42"/>
      <c r="BP9" s="53"/>
      <c r="BQ9" s="32"/>
      <c r="BR9" s="32"/>
      <c r="BS9" s="32"/>
      <c r="BT9" s="32"/>
      <c r="BU9" s="32"/>
      <c r="BV9" s="52"/>
      <c r="BW9" s="49"/>
      <c r="BX9" s="30">
        <f t="shared" si="10"/>
        <v>440.59444444444443</v>
      </c>
    </row>
    <row r="10" spans="1:80" ht="18.75" customHeight="1" x14ac:dyDescent="0.2">
      <c r="A10" s="19">
        <v>5</v>
      </c>
      <c r="B10" s="21" t="s">
        <v>32</v>
      </c>
      <c r="C10" s="76" t="s">
        <v>40</v>
      </c>
      <c r="D10" s="42">
        <v>42.29</v>
      </c>
      <c r="E10" s="53"/>
      <c r="F10" s="32">
        <v>12</v>
      </c>
      <c r="G10" s="32">
        <v>24</v>
      </c>
      <c r="H10" s="32">
        <v>16</v>
      </c>
      <c r="I10" s="32"/>
      <c r="J10" s="32"/>
      <c r="K10" s="52">
        <f t="shared" si="0"/>
        <v>100</v>
      </c>
      <c r="L10" s="49">
        <f t="shared" si="1"/>
        <v>96.517777777777781</v>
      </c>
      <c r="M10" s="42">
        <v>32.380000000000003</v>
      </c>
      <c r="N10" s="53"/>
      <c r="O10" s="32">
        <v>13</v>
      </c>
      <c r="P10" s="32">
        <v>24</v>
      </c>
      <c r="Q10" s="32">
        <v>20</v>
      </c>
      <c r="R10" s="32"/>
      <c r="S10" s="32"/>
      <c r="T10" s="52">
        <f t="shared" si="2"/>
        <v>109</v>
      </c>
      <c r="U10" s="49">
        <f t="shared" si="3"/>
        <v>106.28888888888889</v>
      </c>
      <c r="V10" s="42">
        <v>41.82</v>
      </c>
      <c r="W10" s="53"/>
      <c r="X10" s="32">
        <v>13</v>
      </c>
      <c r="Y10" s="32">
        <v>26</v>
      </c>
      <c r="Z10" s="32">
        <v>23</v>
      </c>
      <c r="AA10" s="32"/>
      <c r="AB10" s="32"/>
      <c r="AC10" s="52">
        <f t="shared" si="4"/>
        <v>114</v>
      </c>
      <c r="AD10" s="49">
        <f t="shared" si="5"/>
        <v>108.71333333333334</v>
      </c>
      <c r="AE10" s="42">
        <v>30.83</v>
      </c>
      <c r="AF10" s="53"/>
      <c r="AG10" s="32">
        <v>12</v>
      </c>
      <c r="AH10" s="32">
        <v>23</v>
      </c>
      <c r="AI10" s="32">
        <v>19</v>
      </c>
      <c r="AJ10" s="32"/>
      <c r="AK10" s="32">
        <v>1</v>
      </c>
      <c r="AL10" s="52">
        <f t="shared" si="6"/>
        <v>92</v>
      </c>
      <c r="AM10" s="49">
        <f t="shared" si="7"/>
        <v>89.74444444444444</v>
      </c>
      <c r="AN10" s="42"/>
      <c r="AO10" s="53"/>
      <c r="AP10" s="32"/>
      <c r="AQ10" s="32"/>
      <c r="AR10" s="32"/>
      <c r="AS10" s="32"/>
      <c r="AT10" s="32"/>
      <c r="AU10" s="52">
        <f t="shared" si="8"/>
        <v>0</v>
      </c>
      <c r="AV10" s="49">
        <f t="shared" si="9"/>
        <v>0</v>
      </c>
      <c r="AW10" s="42"/>
      <c r="AX10" s="53"/>
      <c r="AY10" s="32"/>
      <c r="AZ10" s="32"/>
      <c r="BA10" s="32"/>
      <c r="BB10" s="32"/>
      <c r="BC10" s="32"/>
      <c r="BD10" s="52"/>
      <c r="BE10" s="49"/>
      <c r="BF10" s="42"/>
      <c r="BG10" s="53"/>
      <c r="BH10" s="32"/>
      <c r="BI10" s="32"/>
      <c r="BJ10" s="32"/>
      <c r="BK10" s="32"/>
      <c r="BL10" s="32"/>
      <c r="BM10" s="52"/>
      <c r="BN10" s="49"/>
      <c r="BO10" s="42"/>
      <c r="BP10" s="53"/>
      <c r="BQ10" s="32"/>
      <c r="BR10" s="32"/>
      <c r="BS10" s="32"/>
      <c r="BT10" s="32"/>
      <c r="BU10" s="32"/>
      <c r="BV10" s="52"/>
      <c r="BW10" s="49"/>
      <c r="BX10" s="30">
        <f t="shared" si="10"/>
        <v>401.26444444444439</v>
      </c>
    </row>
    <row r="11" spans="1:80" ht="18.75" customHeight="1" x14ac:dyDescent="0.2">
      <c r="A11" s="19">
        <v>6</v>
      </c>
      <c r="B11" s="21" t="s">
        <v>43</v>
      </c>
      <c r="C11" s="76" t="s">
        <v>44</v>
      </c>
      <c r="D11" s="42">
        <v>44.21</v>
      </c>
      <c r="E11" s="53"/>
      <c r="F11" s="32">
        <v>12</v>
      </c>
      <c r="G11" s="32">
        <v>24</v>
      </c>
      <c r="H11" s="32">
        <v>20</v>
      </c>
      <c r="I11" s="32"/>
      <c r="J11" s="32"/>
      <c r="K11" s="52">
        <f t="shared" si="0"/>
        <v>104</v>
      </c>
      <c r="L11" s="49">
        <f t="shared" si="1"/>
        <v>98.597777777777765</v>
      </c>
      <c r="M11" s="42">
        <v>34.26</v>
      </c>
      <c r="N11" s="53"/>
      <c r="O11" s="32">
        <v>13</v>
      </c>
      <c r="P11" s="32">
        <v>25</v>
      </c>
      <c r="Q11" s="32">
        <v>21</v>
      </c>
      <c r="R11" s="32"/>
      <c r="S11" s="32"/>
      <c r="T11" s="52">
        <f t="shared" si="2"/>
        <v>111</v>
      </c>
      <c r="U11" s="49">
        <f t="shared" si="3"/>
        <v>106.4088888888889</v>
      </c>
      <c r="V11" s="42">
        <v>34.25</v>
      </c>
      <c r="W11" s="53"/>
      <c r="X11" s="32">
        <v>13</v>
      </c>
      <c r="Y11" s="32">
        <v>25</v>
      </c>
      <c r="Z11" s="32">
        <v>21</v>
      </c>
      <c r="AA11" s="32"/>
      <c r="AB11" s="32"/>
      <c r="AC11" s="52">
        <f t="shared" si="4"/>
        <v>111</v>
      </c>
      <c r="AD11" s="49">
        <f t="shared" si="5"/>
        <v>113.28333333333333</v>
      </c>
      <c r="AE11" s="42">
        <v>35</v>
      </c>
      <c r="AF11" s="53"/>
      <c r="AG11" s="32">
        <v>12</v>
      </c>
      <c r="AH11" s="32">
        <v>19</v>
      </c>
      <c r="AI11" s="32">
        <v>5</v>
      </c>
      <c r="AJ11" s="32"/>
      <c r="AK11" s="32"/>
      <c r="AL11" s="52">
        <f t="shared" si="6"/>
        <v>84</v>
      </c>
      <c r="AM11" s="49">
        <f t="shared" si="7"/>
        <v>77.574444444444453</v>
      </c>
      <c r="AN11" s="42"/>
      <c r="AO11" s="53"/>
      <c r="AP11" s="32"/>
      <c r="AQ11" s="32"/>
      <c r="AR11" s="32"/>
      <c r="AS11" s="32"/>
      <c r="AT11" s="32"/>
      <c r="AU11" s="52">
        <f t="shared" si="8"/>
        <v>0</v>
      </c>
      <c r="AV11" s="49">
        <f t="shared" si="9"/>
        <v>0</v>
      </c>
      <c r="AW11" s="42"/>
      <c r="AX11" s="53"/>
      <c r="AY11" s="32"/>
      <c r="AZ11" s="32"/>
      <c r="BA11" s="32"/>
      <c r="BB11" s="32"/>
      <c r="BC11" s="32"/>
      <c r="BD11" s="52">
        <f>AX11*5+AY11*5+AZ11+BA11-BB11*7-BC11*10</f>
        <v>0</v>
      </c>
      <c r="BE11" s="49">
        <f>IF(IF(AW11&gt;0,($CB$1*(AW$22-AW11)+BD11),0)&gt;0,($CB$1*(AW$22-AW11)+BD11),0)</f>
        <v>0</v>
      </c>
      <c r="BF11" s="42"/>
      <c r="BG11" s="53"/>
      <c r="BH11" s="32"/>
      <c r="BI11" s="32"/>
      <c r="BJ11" s="32"/>
      <c r="BK11" s="32"/>
      <c r="BL11" s="32"/>
      <c r="BM11" s="52">
        <f>BG11*5+BH11*5+BI11+BJ11-BK11*7-BL11*10</f>
        <v>0</v>
      </c>
      <c r="BN11" s="49">
        <f>IF(IF(BF11&gt;0,($CB$1*(BF$22-BF11)+BM11),0)&gt;0,($CB$1*(BF$22-BF11)+BM11),0)</f>
        <v>0</v>
      </c>
      <c r="BO11" s="42"/>
      <c r="BP11" s="53"/>
      <c r="BQ11" s="32"/>
      <c r="BR11" s="32"/>
      <c r="BS11" s="32"/>
      <c r="BT11" s="32"/>
      <c r="BU11" s="32"/>
      <c r="BV11" s="52">
        <f>BP11*5+BQ11*5+BR11+BS11-BT11*7-BU11*10</f>
        <v>0</v>
      </c>
      <c r="BW11" s="49">
        <f>IF(IF(BO11&gt;0,($CB$1*(BO$22-BO11)+BV11),0)&gt;0,($CB$1*(BO$22-BO11)+BV11),0)</f>
        <v>0</v>
      </c>
      <c r="BX11" s="30">
        <f t="shared" si="10"/>
        <v>395.86444444444442</v>
      </c>
    </row>
    <row r="12" spans="1:80" ht="18.75" customHeight="1" x14ac:dyDescent="0.2">
      <c r="A12" s="19">
        <v>7</v>
      </c>
      <c r="B12" s="21" t="s">
        <v>31</v>
      </c>
      <c r="C12" s="76" t="s">
        <v>36</v>
      </c>
      <c r="D12" s="42">
        <v>38.93</v>
      </c>
      <c r="E12" s="53"/>
      <c r="F12" s="32">
        <v>12</v>
      </c>
      <c r="G12" s="32">
        <v>20</v>
      </c>
      <c r="H12" s="32">
        <v>11</v>
      </c>
      <c r="I12" s="32"/>
      <c r="J12" s="32">
        <v>1</v>
      </c>
      <c r="K12" s="52">
        <f t="shared" si="0"/>
        <v>81</v>
      </c>
      <c r="L12" s="49">
        <f t="shared" si="1"/>
        <v>80.877777777777766</v>
      </c>
      <c r="M12" s="42">
        <v>35.270000000000003</v>
      </c>
      <c r="N12" s="53"/>
      <c r="O12" s="32">
        <v>12</v>
      </c>
      <c r="P12" s="32">
        <v>23</v>
      </c>
      <c r="Q12" s="32">
        <v>23</v>
      </c>
      <c r="R12" s="32"/>
      <c r="S12" s="32"/>
      <c r="T12" s="52">
        <f t="shared" si="2"/>
        <v>106</v>
      </c>
      <c r="U12" s="49">
        <f t="shared" si="3"/>
        <v>100.39888888888888</v>
      </c>
      <c r="V12" s="42">
        <v>49.27</v>
      </c>
      <c r="W12" s="53"/>
      <c r="X12" s="32">
        <v>13</v>
      </c>
      <c r="Y12" s="32">
        <v>24</v>
      </c>
      <c r="Z12" s="32">
        <v>21</v>
      </c>
      <c r="AA12" s="32"/>
      <c r="AB12" s="32"/>
      <c r="AC12" s="52">
        <f t="shared" si="4"/>
        <v>110</v>
      </c>
      <c r="AD12" s="49">
        <f t="shared" si="5"/>
        <v>97.263333333333321</v>
      </c>
      <c r="AE12" s="42">
        <v>32.64</v>
      </c>
      <c r="AF12" s="53"/>
      <c r="AG12" s="32">
        <v>12</v>
      </c>
      <c r="AH12" s="32">
        <v>23</v>
      </c>
      <c r="AI12" s="32">
        <v>22</v>
      </c>
      <c r="AJ12" s="32"/>
      <c r="AK12" s="32"/>
      <c r="AL12" s="52">
        <f t="shared" si="6"/>
        <v>105</v>
      </c>
      <c r="AM12" s="49">
        <f t="shared" si="7"/>
        <v>100.93444444444444</v>
      </c>
      <c r="AN12" s="42"/>
      <c r="AO12" s="53"/>
      <c r="AP12" s="32"/>
      <c r="AQ12" s="32"/>
      <c r="AR12" s="32"/>
      <c r="AS12" s="32"/>
      <c r="AT12" s="32"/>
      <c r="AU12" s="52">
        <f t="shared" si="8"/>
        <v>0</v>
      </c>
      <c r="AV12" s="49">
        <f t="shared" si="9"/>
        <v>0</v>
      </c>
      <c r="AW12" s="42"/>
      <c r="AX12" s="53"/>
      <c r="AY12" s="32"/>
      <c r="AZ12" s="32"/>
      <c r="BA12" s="32"/>
      <c r="BB12" s="32"/>
      <c r="BC12" s="32"/>
      <c r="BD12" s="52">
        <f>AX12*5+AY12*5+AZ12+BA12-BB12*7-BC12*10</f>
        <v>0</v>
      </c>
      <c r="BE12" s="49">
        <f>IF(IF(AW12&gt;0,($CB$1*(AW$22-AW12)+BD12),0)&gt;0,($CB$1*(AW$22-AW12)+BD12),0)</f>
        <v>0</v>
      </c>
      <c r="BF12" s="42"/>
      <c r="BG12" s="53"/>
      <c r="BH12" s="32"/>
      <c r="BI12" s="32"/>
      <c r="BJ12" s="32"/>
      <c r="BK12" s="32"/>
      <c r="BL12" s="32"/>
      <c r="BM12" s="52">
        <f>BG12*5+BH12*5+BI12+BJ12-BK12*7-BL12*10</f>
        <v>0</v>
      </c>
      <c r="BN12" s="49">
        <f>IF(IF(BF12&gt;0,($CB$1*(BF$22-BF12)+BM12),0)&gt;0,($CB$1*(BF$22-BF12)+BM12),0)</f>
        <v>0</v>
      </c>
      <c r="BO12" s="42"/>
      <c r="BP12" s="53"/>
      <c r="BQ12" s="32"/>
      <c r="BR12" s="32"/>
      <c r="BS12" s="32"/>
      <c r="BT12" s="32"/>
      <c r="BU12" s="32"/>
      <c r="BV12" s="52">
        <f>BP12*5+BQ12*5+BR12+BS12-BT12*7-BU12*10</f>
        <v>0</v>
      </c>
      <c r="BW12" s="49">
        <f>IF(IF(BO12&gt;0,($CB$1*(BO$22-BO12)+BV12),0)&gt;0,($CB$1*(BO$22-BO12)+BV12),0)</f>
        <v>0</v>
      </c>
      <c r="BX12" s="30">
        <f t="shared" si="10"/>
        <v>379.47444444444443</v>
      </c>
    </row>
    <row r="13" spans="1:80" ht="18.75" customHeight="1" x14ac:dyDescent="0.2">
      <c r="A13" s="19">
        <v>8</v>
      </c>
      <c r="B13" s="21" t="s">
        <v>33</v>
      </c>
      <c r="C13" s="76" t="s">
        <v>37</v>
      </c>
      <c r="D13" s="42">
        <v>47.06</v>
      </c>
      <c r="E13" s="53"/>
      <c r="F13" s="32">
        <v>12</v>
      </c>
      <c r="G13" s="32">
        <v>24</v>
      </c>
      <c r="H13" s="32">
        <v>19</v>
      </c>
      <c r="I13" s="32"/>
      <c r="J13" s="32"/>
      <c r="K13" s="52">
        <f t="shared" si="0"/>
        <v>103</v>
      </c>
      <c r="L13" s="49">
        <f t="shared" si="1"/>
        <v>94.74777777777777</v>
      </c>
      <c r="M13" s="42">
        <v>33.409999999999997</v>
      </c>
      <c r="N13" s="53"/>
      <c r="O13" s="32">
        <v>13</v>
      </c>
      <c r="P13" s="32">
        <v>24</v>
      </c>
      <c r="Q13" s="32">
        <v>16</v>
      </c>
      <c r="R13" s="32"/>
      <c r="S13" s="32">
        <v>1</v>
      </c>
      <c r="T13" s="52">
        <f t="shared" si="2"/>
        <v>95</v>
      </c>
      <c r="U13" s="49">
        <f t="shared" si="3"/>
        <v>91.25888888888889</v>
      </c>
      <c r="V13" s="42">
        <v>51.71</v>
      </c>
      <c r="W13" s="53"/>
      <c r="X13" s="32">
        <v>13</v>
      </c>
      <c r="Y13" s="32">
        <v>22</v>
      </c>
      <c r="Z13" s="32">
        <v>15</v>
      </c>
      <c r="AA13" s="32"/>
      <c r="AB13" s="32"/>
      <c r="AC13" s="52">
        <f t="shared" si="4"/>
        <v>102</v>
      </c>
      <c r="AD13" s="49">
        <f t="shared" si="5"/>
        <v>86.823333333333323</v>
      </c>
      <c r="AE13" s="42">
        <v>36.299999999999997</v>
      </c>
      <c r="AF13" s="53"/>
      <c r="AG13" s="32">
        <v>12</v>
      </c>
      <c r="AH13" s="32">
        <v>22</v>
      </c>
      <c r="AI13" s="32">
        <v>18</v>
      </c>
      <c r="AJ13" s="32"/>
      <c r="AK13" s="32"/>
      <c r="AL13" s="52">
        <f t="shared" si="6"/>
        <v>100</v>
      </c>
      <c r="AM13" s="49">
        <f t="shared" si="7"/>
        <v>92.274444444444441</v>
      </c>
      <c r="AN13" s="42"/>
      <c r="AO13" s="53"/>
      <c r="AP13" s="32"/>
      <c r="AQ13" s="32"/>
      <c r="AR13" s="32"/>
      <c r="AS13" s="32"/>
      <c r="AT13" s="32"/>
      <c r="AU13" s="52">
        <f t="shared" si="8"/>
        <v>0</v>
      </c>
      <c r="AV13" s="49">
        <f t="shared" si="9"/>
        <v>0</v>
      </c>
      <c r="AW13" s="42"/>
      <c r="AX13" s="53"/>
      <c r="AY13" s="32"/>
      <c r="AZ13" s="32"/>
      <c r="BA13" s="32"/>
      <c r="BB13" s="32"/>
      <c r="BC13" s="32"/>
      <c r="BD13" s="52"/>
      <c r="BE13" s="49"/>
      <c r="BF13" s="42"/>
      <c r="BG13" s="53"/>
      <c r="BH13" s="32"/>
      <c r="BI13" s="32"/>
      <c r="BJ13" s="32"/>
      <c r="BK13" s="32"/>
      <c r="BL13" s="32"/>
      <c r="BM13" s="52"/>
      <c r="BN13" s="49"/>
      <c r="BO13" s="42"/>
      <c r="BP13" s="53"/>
      <c r="BQ13" s="32"/>
      <c r="BR13" s="32"/>
      <c r="BS13" s="32"/>
      <c r="BT13" s="32"/>
      <c r="BU13" s="32"/>
      <c r="BV13" s="52"/>
      <c r="BW13" s="49"/>
      <c r="BX13" s="30">
        <f t="shared" si="10"/>
        <v>365.10444444444443</v>
      </c>
    </row>
    <row r="14" spans="1:80" ht="18.75" customHeight="1" thickBot="1" x14ac:dyDescent="0.25">
      <c r="A14" s="19">
        <v>9</v>
      </c>
      <c r="B14" s="21" t="s">
        <v>42</v>
      </c>
      <c r="C14" s="76" t="s">
        <v>40</v>
      </c>
      <c r="D14" s="42">
        <v>45.63</v>
      </c>
      <c r="E14" s="53"/>
      <c r="F14" s="32">
        <v>12</v>
      </c>
      <c r="G14" s="32">
        <v>24</v>
      </c>
      <c r="H14" s="32">
        <v>13</v>
      </c>
      <c r="I14" s="32"/>
      <c r="J14" s="32"/>
      <c r="K14" s="52">
        <f t="shared" si="0"/>
        <v>97</v>
      </c>
      <c r="L14" s="49">
        <f t="shared" si="1"/>
        <v>90.177777777777777</v>
      </c>
      <c r="M14" s="42">
        <v>35.42</v>
      </c>
      <c r="N14" s="53"/>
      <c r="O14" s="32">
        <v>13</v>
      </c>
      <c r="P14" s="32">
        <v>23</v>
      </c>
      <c r="Q14" s="32">
        <v>13</v>
      </c>
      <c r="R14" s="32"/>
      <c r="S14" s="32"/>
      <c r="T14" s="52">
        <f t="shared" si="2"/>
        <v>101</v>
      </c>
      <c r="U14" s="49">
        <f t="shared" si="3"/>
        <v>95.248888888888885</v>
      </c>
      <c r="V14" s="42">
        <v>31.81</v>
      </c>
      <c r="W14" s="53"/>
      <c r="X14" s="32">
        <v>11</v>
      </c>
      <c r="Y14" s="32">
        <v>20</v>
      </c>
      <c r="Z14" s="32">
        <v>11</v>
      </c>
      <c r="AA14" s="32"/>
      <c r="AB14" s="32"/>
      <c r="AC14" s="52">
        <f t="shared" si="4"/>
        <v>86</v>
      </c>
      <c r="AD14" s="49">
        <f t="shared" si="5"/>
        <v>90.723333333333329</v>
      </c>
      <c r="AE14" s="42">
        <v>31.44</v>
      </c>
      <c r="AF14" s="53"/>
      <c r="AG14" s="32">
        <v>11</v>
      </c>
      <c r="AH14" s="32">
        <v>18</v>
      </c>
      <c r="AI14" s="32">
        <v>11</v>
      </c>
      <c r="AJ14" s="32"/>
      <c r="AK14" s="32"/>
      <c r="AL14" s="52">
        <f t="shared" si="6"/>
        <v>84</v>
      </c>
      <c r="AM14" s="49">
        <f t="shared" si="7"/>
        <v>81.134444444444441</v>
      </c>
      <c r="AN14" s="42"/>
      <c r="AO14" s="53"/>
      <c r="AP14" s="32"/>
      <c r="AQ14" s="32"/>
      <c r="AR14" s="32"/>
      <c r="AS14" s="32"/>
      <c r="AT14" s="32"/>
      <c r="AU14" s="52">
        <f t="shared" si="8"/>
        <v>0</v>
      </c>
      <c r="AV14" s="49">
        <f t="shared" si="9"/>
        <v>0</v>
      </c>
      <c r="AW14" s="42"/>
      <c r="AX14" s="53"/>
      <c r="AY14" s="32"/>
      <c r="AZ14" s="32"/>
      <c r="BA14" s="32"/>
      <c r="BB14" s="32"/>
      <c r="BC14" s="32"/>
      <c r="BD14" s="52"/>
      <c r="BE14" s="49"/>
      <c r="BF14" s="42"/>
      <c r="BG14" s="53"/>
      <c r="BH14" s="32"/>
      <c r="BI14" s="32"/>
      <c r="BJ14" s="32"/>
      <c r="BK14" s="32"/>
      <c r="BL14" s="32"/>
      <c r="BM14" s="52"/>
      <c r="BN14" s="49"/>
      <c r="BO14" s="42"/>
      <c r="BP14" s="53"/>
      <c r="BQ14" s="32"/>
      <c r="BR14" s="32"/>
      <c r="BS14" s="32"/>
      <c r="BT14" s="32"/>
      <c r="BU14" s="32"/>
      <c r="BV14" s="52"/>
      <c r="BW14" s="49"/>
      <c r="BX14" s="30">
        <f t="shared" si="10"/>
        <v>357.28444444444443</v>
      </c>
    </row>
    <row r="15" spans="1:80" ht="18.75" customHeight="1" x14ac:dyDescent="0.2">
      <c r="A15" s="92" t="s">
        <v>25</v>
      </c>
      <c r="B15" s="93"/>
      <c r="C15" s="74"/>
      <c r="D15" s="65">
        <f>AVERAGE(D6:D14)</f>
        <v>38.807777777777773</v>
      </c>
      <c r="E15" s="66"/>
      <c r="F15" s="66"/>
      <c r="G15" s="66"/>
      <c r="H15" s="66"/>
      <c r="I15" s="66"/>
      <c r="J15" s="66"/>
      <c r="K15" s="66"/>
      <c r="L15" s="67" t="s">
        <v>27</v>
      </c>
      <c r="M15" s="65">
        <f>AVERAGE(M6:M14)</f>
        <v>29.668888888888887</v>
      </c>
      <c r="N15" s="66"/>
      <c r="O15" s="66"/>
      <c r="P15" s="66"/>
      <c r="Q15" s="66"/>
      <c r="R15" s="66"/>
      <c r="S15" s="66"/>
      <c r="T15" s="66"/>
      <c r="U15" s="67" t="s">
        <v>27</v>
      </c>
      <c r="V15" s="65">
        <f>AVERAGE(V6:V14)</f>
        <v>36.533333333333331</v>
      </c>
      <c r="W15" s="66"/>
      <c r="X15" s="66"/>
      <c r="Y15" s="66"/>
      <c r="Z15" s="66"/>
      <c r="AA15" s="66"/>
      <c r="AB15" s="66"/>
      <c r="AC15" s="66"/>
      <c r="AD15" s="67" t="s">
        <v>27</v>
      </c>
      <c r="AE15" s="65">
        <f>AVERAGE(AE6:AE14)</f>
        <v>28.574444444444445</v>
      </c>
      <c r="AF15" s="66"/>
      <c r="AG15" s="66"/>
      <c r="AH15" s="66"/>
      <c r="AI15" s="66"/>
      <c r="AJ15" s="66"/>
      <c r="AK15" s="66"/>
      <c r="AL15" s="66"/>
      <c r="AM15" s="67" t="s">
        <v>27</v>
      </c>
      <c r="AN15" s="65" t="e">
        <f>AVERAGE(AN6:AN14)</f>
        <v>#DIV/0!</v>
      </c>
      <c r="AO15" s="66"/>
      <c r="AP15" s="66"/>
      <c r="AQ15" s="66"/>
      <c r="AR15" s="66"/>
      <c r="AS15" s="66"/>
      <c r="AT15" s="66"/>
      <c r="AU15" s="66"/>
      <c r="AV15" s="68"/>
      <c r="AW15" s="69"/>
      <c r="AX15" s="66"/>
      <c r="AY15" s="66"/>
      <c r="AZ15" s="66"/>
      <c r="BA15" s="66"/>
      <c r="BB15" s="66"/>
      <c r="BC15" s="66"/>
      <c r="BD15" s="66"/>
      <c r="BE15" s="68"/>
      <c r="BF15" s="69"/>
      <c r="BG15" s="66"/>
      <c r="BH15" s="66"/>
      <c r="BI15" s="66"/>
      <c r="BJ15" s="66"/>
      <c r="BK15" s="66"/>
      <c r="BL15" s="66"/>
      <c r="BM15" s="66"/>
      <c r="BN15" s="68"/>
      <c r="BO15" s="69"/>
      <c r="BP15" s="66"/>
      <c r="BQ15" s="66"/>
      <c r="BR15" s="66"/>
      <c r="BS15" s="66"/>
      <c r="BT15" s="66"/>
      <c r="BU15" s="66"/>
      <c r="BV15" s="66"/>
      <c r="BW15" s="68"/>
      <c r="BX15" s="70"/>
    </row>
    <row r="16" spans="1:80" ht="18.75" customHeight="1" x14ac:dyDescent="0.2">
      <c r="A16" s="58">
        <v>1</v>
      </c>
      <c r="B16" s="21" t="s">
        <v>19</v>
      </c>
      <c r="C16" s="76" t="s">
        <v>34</v>
      </c>
      <c r="D16" s="59">
        <v>49.38</v>
      </c>
      <c r="E16" s="60"/>
      <c r="F16" s="61">
        <v>11</v>
      </c>
      <c r="G16" s="61">
        <v>22</v>
      </c>
      <c r="H16" s="61">
        <v>18</v>
      </c>
      <c r="I16" s="61"/>
      <c r="J16" s="61"/>
      <c r="K16" s="62">
        <f t="shared" ref="K16:K22" si="11">E16*6+F16*5+G16+H16-I16*10-J16*10</f>
        <v>95</v>
      </c>
      <c r="L16" s="63">
        <f t="shared" ref="L16:L21" si="12">IF(IF(D16&gt;0,($CB$1*(D$22-D16)+K16),0)&gt;0,($CB$1*(D$22-D16)+K16),0)</f>
        <v>95</v>
      </c>
      <c r="M16" s="59">
        <v>30.84</v>
      </c>
      <c r="N16" s="60"/>
      <c r="O16" s="61">
        <v>13</v>
      </c>
      <c r="P16" s="61">
        <v>26</v>
      </c>
      <c r="Q16" s="61">
        <v>24</v>
      </c>
      <c r="R16" s="61"/>
      <c r="S16" s="61"/>
      <c r="T16" s="62">
        <f t="shared" ref="T16:T22" si="13">N16*6+O16*5+P16+Q16-R16*10-S16*10</f>
        <v>115</v>
      </c>
      <c r="U16" s="63">
        <f t="shared" ref="U16:U21" si="14">IF(IF(M16&gt;0,($CB$1*(M$22-M16)+T16),0)&gt;0,($CB$1*(M$22-M16)+T16),0)</f>
        <v>115</v>
      </c>
      <c r="V16" s="59">
        <v>36.909999999999997</v>
      </c>
      <c r="W16" s="60"/>
      <c r="X16" s="61">
        <v>13</v>
      </c>
      <c r="Y16" s="61">
        <v>26</v>
      </c>
      <c r="Z16" s="61">
        <v>17</v>
      </c>
      <c r="AA16" s="61"/>
      <c r="AB16" s="61"/>
      <c r="AC16" s="62">
        <f t="shared" ref="AC16:AC22" si="15">W16*6+X16*5+Y16+Z16-AA16*10-AB16*10</f>
        <v>108</v>
      </c>
      <c r="AD16" s="63">
        <f t="shared" ref="AD16:AD21" si="16">IF(IF(V16&gt;0,($CB$1*(V$22-V16)+AC16),0)&gt;0,($CB$1*(V$22-V16)+AC16),0)</f>
        <v>108</v>
      </c>
      <c r="AE16" s="59">
        <v>16.27</v>
      </c>
      <c r="AF16" s="60"/>
      <c r="AG16" s="61">
        <v>12</v>
      </c>
      <c r="AH16" s="61">
        <v>24</v>
      </c>
      <c r="AI16" s="61">
        <v>21</v>
      </c>
      <c r="AJ16" s="61"/>
      <c r="AK16" s="61"/>
      <c r="AL16" s="62">
        <f t="shared" ref="AL16:AL22" si="17">AF16*6+AG16*5+AH16+AI16-AJ16*10-AK16*10</f>
        <v>105</v>
      </c>
      <c r="AM16" s="63">
        <f t="shared" ref="AM16:AM21" si="18">IF(IF(AE16&gt;0,($CB$1*(AE$22-AE16)+AL16),0)&gt;0,($CB$1*(AE$22-AE16)+AL16),0)</f>
        <v>105</v>
      </c>
      <c r="AN16" s="59"/>
      <c r="AO16" s="60"/>
      <c r="AP16" s="61"/>
      <c r="AQ16" s="61"/>
      <c r="AR16" s="61"/>
      <c r="AS16" s="61"/>
      <c r="AT16" s="61"/>
      <c r="AU16" s="62">
        <f t="shared" ref="AU16:AU22" si="19">AO16*6+AP16*5+AQ16+AR16-AS16*10-AT16*10</f>
        <v>0</v>
      </c>
      <c r="AV16" s="63">
        <f t="shared" ref="AV16:AV21" si="20">IF(IF(AN16&gt;0,($CB$1*(AN$22-AN16)+AU16),0)&gt;0,($CB$1*(AN$22-AN16)+AU16),0)</f>
        <v>0</v>
      </c>
      <c r="AW16" s="59"/>
      <c r="AX16" s="60"/>
      <c r="AY16" s="61"/>
      <c r="AZ16" s="61"/>
      <c r="BA16" s="61"/>
      <c r="BB16" s="61"/>
      <c r="BC16" s="61"/>
      <c r="BD16" s="62">
        <f>AX16*5+AY16*5+AZ16+BA16-BB16*7-BC16*10</f>
        <v>0</v>
      </c>
      <c r="BE16" s="63">
        <f>IF(IF(AW16&gt;0,($CB$1*(AW$22-AW16)+BD16),0)&gt;0,($CB$1*(AW$22-AW16)+BD16),0)</f>
        <v>0</v>
      </c>
      <c r="BF16" s="59"/>
      <c r="BG16" s="60"/>
      <c r="BH16" s="61"/>
      <c r="BI16" s="61"/>
      <c r="BJ16" s="61"/>
      <c r="BK16" s="61"/>
      <c r="BL16" s="61"/>
      <c r="BM16" s="62">
        <f>BG16*5+BH16*5+BI16+BJ16-BK16*7-BL16*10</f>
        <v>0</v>
      </c>
      <c r="BN16" s="63">
        <f>IF(IF(BF16&gt;0,($CB$1*(BF$22-BF16)+BM16),0)&gt;0,($CB$1*(BF$22-BF16)+BM16),0)</f>
        <v>0</v>
      </c>
      <c r="BO16" s="59"/>
      <c r="BP16" s="60"/>
      <c r="BQ16" s="61"/>
      <c r="BR16" s="61"/>
      <c r="BS16" s="61"/>
      <c r="BT16" s="61"/>
      <c r="BU16" s="61"/>
      <c r="BV16" s="62">
        <f>BP16*5+BQ16*5+BR16+BS16-BT16*7-BU16*10</f>
        <v>0</v>
      </c>
      <c r="BW16" s="63">
        <f>IF(IF(BO16&gt;0,($CB$1*(BO$22-BO16)+BV16),0)&gt;0,($CB$1*(BO$22-BO16)+BV16),0)</f>
        <v>0</v>
      </c>
      <c r="BX16" s="64">
        <f t="shared" ref="BX16:BX21" si="21">L16+U16+AD16+AM16+AV16</f>
        <v>423</v>
      </c>
    </row>
    <row r="17" spans="1:76" ht="18.75" hidden="1" customHeight="1" x14ac:dyDescent="0.2">
      <c r="A17" s="19">
        <v>2</v>
      </c>
      <c r="B17" s="21"/>
      <c r="C17" s="76"/>
      <c r="D17" s="42"/>
      <c r="E17" s="53"/>
      <c r="F17" s="32"/>
      <c r="G17" s="32"/>
      <c r="H17" s="32"/>
      <c r="I17" s="32"/>
      <c r="J17" s="32"/>
      <c r="K17" s="52">
        <f t="shared" si="11"/>
        <v>0</v>
      </c>
      <c r="L17" s="49">
        <f t="shared" si="12"/>
        <v>0</v>
      </c>
      <c r="M17" s="42"/>
      <c r="N17" s="53"/>
      <c r="O17" s="32"/>
      <c r="P17" s="32"/>
      <c r="Q17" s="32"/>
      <c r="R17" s="32"/>
      <c r="S17" s="32"/>
      <c r="T17" s="52">
        <f t="shared" si="13"/>
        <v>0</v>
      </c>
      <c r="U17" s="49">
        <f t="shared" si="14"/>
        <v>0</v>
      </c>
      <c r="V17" s="42"/>
      <c r="W17" s="53"/>
      <c r="X17" s="32"/>
      <c r="Y17" s="32"/>
      <c r="Z17" s="32"/>
      <c r="AA17" s="32"/>
      <c r="AB17" s="32"/>
      <c r="AC17" s="52">
        <f t="shared" si="15"/>
        <v>0</v>
      </c>
      <c r="AD17" s="49">
        <f t="shared" si="16"/>
        <v>0</v>
      </c>
      <c r="AE17" s="42"/>
      <c r="AF17" s="53"/>
      <c r="AG17" s="32"/>
      <c r="AH17" s="32"/>
      <c r="AI17" s="32"/>
      <c r="AJ17" s="32"/>
      <c r="AK17" s="32"/>
      <c r="AL17" s="52">
        <f t="shared" si="17"/>
        <v>0</v>
      </c>
      <c r="AM17" s="49">
        <f t="shared" si="18"/>
        <v>0</v>
      </c>
      <c r="AN17" s="42"/>
      <c r="AO17" s="53"/>
      <c r="AP17" s="32"/>
      <c r="AQ17" s="32"/>
      <c r="AR17" s="32"/>
      <c r="AS17" s="32"/>
      <c r="AT17" s="32"/>
      <c r="AU17" s="52">
        <f t="shared" si="19"/>
        <v>0</v>
      </c>
      <c r="AV17" s="49">
        <f t="shared" si="20"/>
        <v>0</v>
      </c>
      <c r="AW17" s="42"/>
      <c r="AX17" s="53"/>
      <c r="AY17" s="32"/>
      <c r="AZ17" s="32"/>
      <c r="BA17" s="32"/>
      <c r="BB17" s="32"/>
      <c r="BC17" s="32"/>
      <c r="BD17" s="52"/>
      <c r="BE17" s="49"/>
      <c r="BF17" s="42"/>
      <c r="BG17" s="53"/>
      <c r="BH17" s="32"/>
      <c r="BI17" s="32"/>
      <c r="BJ17" s="32"/>
      <c r="BK17" s="32"/>
      <c r="BL17" s="32"/>
      <c r="BM17" s="52"/>
      <c r="BN17" s="49"/>
      <c r="BO17" s="42"/>
      <c r="BP17" s="53"/>
      <c r="BQ17" s="32"/>
      <c r="BR17" s="32"/>
      <c r="BS17" s="32"/>
      <c r="BT17" s="32"/>
      <c r="BU17" s="32"/>
      <c r="BV17" s="52"/>
      <c r="BW17" s="49"/>
      <c r="BX17" s="30">
        <f t="shared" si="21"/>
        <v>0</v>
      </c>
    </row>
    <row r="18" spans="1:76" ht="18.75" hidden="1" customHeight="1" x14ac:dyDescent="0.2">
      <c r="A18" s="19">
        <v>3</v>
      </c>
      <c r="B18" s="21"/>
      <c r="C18" s="73"/>
      <c r="D18" s="42"/>
      <c r="E18" s="53"/>
      <c r="F18" s="32"/>
      <c r="G18" s="32"/>
      <c r="H18" s="32"/>
      <c r="I18" s="32"/>
      <c r="J18" s="32"/>
      <c r="K18" s="52">
        <f t="shared" si="11"/>
        <v>0</v>
      </c>
      <c r="L18" s="49">
        <f t="shared" si="12"/>
        <v>0</v>
      </c>
      <c r="M18" s="42"/>
      <c r="N18" s="53"/>
      <c r="O18" s="32"/>
      <c r="P18" s="32"/>
      <c r="Q18" s="32"/>
      <c r="R18" s="32"/>
      <c r="S18" s="32"/>
      <c r="T18" s="52">
        <f t="shared" si="13"/>
        <v>0</v>
      </c>
      <c r="U18" s="49">
        <f t="shared" si="14"/>
        <v>0</v>
      </c>
      <c r="V18" s="42"/>
      <c r="W18" s="53"/>
      <c r="X18" s="32"/>
      <c r="Y18" s="32"/>
      <c r="Z18" s="32"/>
      <c r="AA18" s="32"/>
      <c r="AB18" s="32"/>
      <c r="AC18" s="52">
        <f t="shared" si="15"/>
        <v>0</v>
      </c>
      <c r="AD18" s="49">
        <f t="shared" si="16"/>
        <v>0</v>
      </c>
      <c r="AE18" s="42"/>
      <c r="AF18" s="53"/>
      <c r="AG18" s="32"/>
      <c r="AH18" s="32"/>
      <c r="AI18" s="32"/>
      <c r="AJ18" s="32"/>
      <c r="AK18" s="32"/>
      <c r="AL18" s="52">
        <f t="shared" si="17"/>
        <v>0</v>
      </c>
      <c r="AM18" s="49">
        <f t="shared" si="18"/>
        <v>0</v>
      </c>
      <c r="AN18" s="42"/>
      <c r="AO18" s="53"/>
      <c r="AP18" s="32"/>
      <c r="AQ18" s="32"/>
      <c r="AR18" s="32"/>
      <c r="AS18" s="32"/>
      <c r="AT18" s="32"/>
      <c r="AU18" s="52">
        <f t="shared" si="19"/>
        <v>0</v>
      </c>
      <c r="AV18" s="49">
        <f t="shared" si="20"/>
        <v>0</v>
      </c>
      <c r="AW18" s="42"/>
      <c r="AX18" s="53"/>
      <c r="AY18" s="32"/>
      <c r="AZ18" s="32"/>
      <c r="BA18" s="32"/>
      <c r="BB18" s="32"/>
      <c r="BC18" s="32"/>
      <c r="BD18" s="52">
        <f>AX18*5+AY18*5+AZ18+BA18-BB18*7-BC18*10</f>
        <v>0</v>
      </c>
      <c r="BE18" s="49">
        <f>IF(IF(AW18&gt;0,($CB$1*(AW$22-AW18)+BD18),0)&gt;0,($CB$1*(AW$22-AW18)+BD18),0)</f>
        <v>0</v>
      </c>
      <c r="BF18" s="42"/>
      <c r="BG18" s="53"/>
      <c r="BH18" s="32"/>
      <c r="BI18" s="32"/>
      <c r="BJ18" s="32"/>
      <c r="BK18" s="32"/>
      <c r="BL18" s="32"/>
      <c r="BM18" s="52">
        <f>BG18*5+BH18*5+BI18+BJ18-BK18*7-BL18*10</f>
        <v>0</v>
      </c>
      <c r="BN18" s="49">
        <f>IF(IF(BF18&gt;0,($CB$1*(BF$22-BF18)+BM18),0)&gt;0,($CB$1*(BF$22-BF18)+BM18),0)</f>
        <v>0</v>
      </c>
      <c r="BO18" s="42"/>
      <c r="BP18" s="53"/>
      <c r="BQ18" s="32"/>
      <c r="BR18" s="32"/>
      <c r="BS18" s="32"/>
      <c r="BT18" s="32"/>
      <c r="BU18" s="32"/>
      <c r="BV18" s="52">
        <f>BP18*5+BQ18*5+BR18+BS18-BT18*7-BU18*10</f>
        <v>0</v>
      </c>
      <c r="BW18" s="49">
        <f>IF(IF(BO18&gt;0,($CB$1*(BO$22-BO18)+BV18),0)&gt;0,($CB$1*(BO$22-BO18)+BV18),0)</f>
        <v>0</v>
      </c>
      <c r="BX18" s="30">
        <f t="shared" si="21"/>
        <v>0</v>
      </c>
    </row>
    <row r="19" spans="1:76" s="11" customFormat="1" ht="18.75" hidden="1" customHeight="1" x14ac:dyDescent="0.2">
      <c r="A19" s="19">
        <v>4</v>
      </c>
      <c r="B19" s="21"/>
      <c r="C19" s="73"/>
      <c r="D19" s="42"/>
      <c r="E19" s="53"/>
      <c r="F19" s="32"/>
      <c r="G19" s="32"/>
      <c r="H19" s="32"/>
      <c r="I19" s="32"/>
      <c r="J19" s="32"/>
      <c r="K19" s="52">
        <f t="shared" si="11"/>
        <v>0</v>
      </c>
      <c r="L19" s="49">
        <f t="shared" si="12"/>
        <v>0</v>
      </c>
      <c r="M19" s="42"/>
      <c r="N19" s="53"/>
      <c r="O19" s="32"/>
      <c r="P19" s="32"/>
      <c r="Q19" s="32"/>
      <c r="R19" s="32"/>
      <c r="S19" s="32"/>
      <c r="T19" s="52">
        <f t="shared" si="13"/>
        <v>0</v>
      </c>
      <c r="U19" s="49">
        <f t="shared" si="14"/>
        <v>0</v>
      </c>
      <c r="V19" s="42"/>
      <c r="W19" s="53"/>
      <c r="X19" s="32"/>
      <c r="Y19" s="32"/>
      <c r="Z19" s="32"/>
      <c r="AA19" s="32"/>
      <c r="AB19" s="32"/>
      <c r="AC19" s="52">
        <f t="shared" si="15"/>
        <v>0</v>
      </c>
      <c r="AD19" s="49">
        <f t="shared" si="16"/>
        <v>0</v>
      </c>
      <c r="AE19" s="42"/>
      <c r="AF19" s="53"/>
      <c r="AG19" s="32"/>
      <c r="AH19" s="32"/>
      <c r="AI19" s="32"/>
      <c r="AJ19" s="32"/>
      <c r="AK19" s="32"/>
      <c r="AL19" s="52">
        <f t="shared" si="17"/>
        <v>0</v>
      </c>
      <c r="AM19" s="49">
        <f t="shared" si="18"/>
        <v>0</v>
      </c>
      <c r="AN19" s="42"/>
      <c r="AO19" s="53"/>
      <c r="AP19" s="32"/>
      <c r="AQ19" s="32"/>
      <c r="AR19" s="32"/>
      <c r="AS19" s="32"/>
      <c r="AT19" s="32"/>
      <c r="AU19" s="52">
        <f t="shared" si="19"/>
        <v>0</v>
      </c>
      <c r="AV19" s="49">
        <f t="shared" si="20"/>
        <v>0</v>
      </c>
      <c r="AW19" s="42"/>
      <c r="AX19" s="53"/>
      <c r="AY19" s="32"/>
      <c r="AZ19" s="32"/>
      <c r="BA19" s="32"/>
      <c r="BB19" s="32"/>
      <c r="BC19" s="32"/>
      <c r="BD19" s="52"/>
      <c r="BE19" s="49"/>
      <c r="BF19" s="42"/>
      <c r="BG19" s="53"/>
      <c r="BH19" s="32"/>
      <c r="BI19" s="32"/>
      <c r="BJ19" s="32"/>
      <c r="BK19" s="32"/>
      <c r="BL19" s="32"/>
      <c r="BM19" s="52"/>
      <c r="BN19" s="49"/>
      <c r="BO19" s="42"/>
      <c r="BP19" s="53"/>
      <c r="BQ19" s="32"/>
      <c r="BR19" s="32"/>
      <c r="BS19" s="32"/>
      <c r="BT19" s="32"/>
      <c r="BU19" s="32"/>
      <c r="BV19" s="52"/>
      <c r="BW19" s="49"/>
      <c r="BX19" s="30">
        <f t="shared" si="21"/>
        <v>0</v>
      </c>
    </row>
    <row r="20" spans="1:76" s="11" customFormat="1" ht="18.75" hidden="1" customHeight="1" x14ac:dyDescent="0.2">
      <c r="A20" s="19">
        <v>5</v>
      </c>
      <c r="B20" s="21"/>
      <c r="C20" s="73"/>
      <c r="D20" s="42"/>
      <c r="E20" s="53"/>
      <c r="F20" s="32"/>
      <c r="G20" s="32"/>
      <c r="H20" s="32"/>
      <c r="I20" s="32"/>
      <c r="J20" s="32"/>
      <c r="K20" s="52">
        <f t="shared" si="11"/>
        <v>0</v>
      </c>
      <c r="L20" s="49">
        <f t="shared" si="12"/>
        <v>0</v>
      </c>
      <c r="M20" s="42"/>
      <c r="N20" s="53"/>
      <c r="O20" s="32"/>
      <c r="P20" s="32"/>
      <c r="Q20" s="32"/>
      <c r="R20" s="32"/>
      <c r="S20" s="32"/>
      <c r="T20" s="52">
        <f t="shared" si="13"/>
        <v>0</v>
      </c>
      <c r="U20" s="49">
        <f t="shared" si="14"/>
        <v>0</v>
      </c>
      <c r="V20" s="42"/>
      <c r="W20" s="53"/>
      <c r="X20" s="32"/>
      <c r="Y20" s="32"/>
      <c r="Z20" s="32"/>
      <c r="AA20" s="32"/>
      <c r="AB20" s="32"/>
      <c r="AC20" s="52">
        <f t="shared" si="15"/>
        <v>0</v>
      </c>
      <c r="AD20" s="49">
        <f t="shared" si="16"/>
        <v>0</v>
      </c>
      <c r="AE20" s="42"/>
      <c r="AF20" s="53"/>
      <c r="AG20" s="32"/>
      <c r="AH20" s="32"/>
      <c r="AI20" s="32"/>
      <c r="AJ20" s="32"/>
      <c r="AK20" s="32"/>
      <c r="AL20" s="52">
        <f t="shared" si="17"/>
        <v>0</v>
      </c>
      <c r="AM20" s="49">
        <f t="shared" si="18"/>
        <v>0</v>
      </c>
      <c r="AN20" s="42"/>
      <c r="AO20" s="53"/>
      <c r="AP20" s="32"/>
      <c r="AQ20" s="32"/>
      <c r="AR20" s="32"/>
      <c r="AS20" s="32"/>
      <c r="AT20" s="32"/>
      <c r="AU20" s="52">
        <f t="shared" si="19"/>
        <v>0</v>
      </c>
      <c r="AV20" s="49">
        <f t="shared" si="20"/>
        <v>0</v>
      </c>
      <c r="AW20" s="42"/>
      <c r="AX20" s="53"/>
      <c r="AY20" s="32"/>
      <c r="AZ20" s="32"/>
      <c r="BA20" s="32"/>
      <c r="BB20" s="32"/>
      <c r="BC20" s="32"/>
      <c r="BD20" s="52">
        <f>AX20*5+AY20*5+AZ20+BA20-BB20*7-BC20*10</f>
        <v>0</v>
      </c>
      <c r="BE20" s="49">
        <f>IF(IF(AW20&gt;0,($CB$1*(AW$22-AW20)+BD20),0)&gt;0,($CB$1*(AW$22-AW20)+BD20),0)</f>
        <v>0</v>
      </c>
      <c r="BF20" s="42"/>
      <c r="BG20" s="53"/>
      <c r="BH20" s="32"/>
      <c r="BI20" s="32"/>
      <c r="BJ20" s="32"/>
      <c r="BK20" s="32"/>
      <c r="BL20" s="32"/>
      <c r="BM20" s="52">
        <f>BG20*5+BH20*5+BI20+BJ20-BK20*7-BL20*10</f>
        <v>0</v>
      </c>
      <c r="BN20" s="49">
        <f>IF(IF(BF20&gt;0,($CB$1*(BF$22-BF20)+BM20),0)&gt;0,($CB$1*(BF$22-BF20)+BM20),0)</f>
        <v>0</v>
      </c>
      <c r="BO20" s="42"/>
      <c r="BP20" s="53"/>
      <c r="BQ20" s="32"/>
      <c r="BR20" s="32"/>
      <c r="BS20" s="32"/>
      <c r="BT20" s="32"/>
      <c r="BU20" s="32"/>
      <c r="BV20" s="52">
        <f>BP20*5+BQ20*5+BR20+BS20-BT20*7-BU20*10</f>
        <v>0</v>
      </c>
      <c r="BW20" s="49">
        <f>IF(IF(BO20&gt;0,($CB$1*(BO$22-BO20)+BV20),0)&gt;0,($CB$1*(BO$22-BO20)+BV20),0)</f>
        <v>0</v>
      </c>
      <c r="BX20" s="30">
        <f t="shared" si="21"/>
        <v>0</v>
      </c>
    </row>
    <row r="21" spans="1:76" s="11" customFormat="1" ht="18.75" customHeight="1" thickBot="1" x14ac:dyDescent="0.25">
      <c r="A21" s="25"/>
      <c r="B21" s="22"/>
      <c r="C21" s="75"/>
      <c r="D21" s="43"/>
      <c r="E21" s="54"/>
      <c r="F21" s="33"/>
      <c r="G21" s="33"/>
      <c r="H21" s="33"/>
      <c r="I21" s="33"/>
      <c r="J21" s="33"/>
      <c r="K21" s="56">
        <f t="shared" si="11"/>
        <v>0</v>
      </c>
      <c r="L21" s="40">
        <f t="shared" si="12"/>
        <v>0</v>
      </c>
      <c r="M21" s="43"/>
      <c r="N21" s="54"/>
      <c r="O21" s="33"/>
      <c r="P21" s="33"/>
      <c r="Q21" s="33"/>
      <c r="R21" s="33"/>
      <c r="S21" s="33"/>
      <c r="T21" s="56">
        <f t="shared" si="13"/>
        <v>0</v>
      </c>
      <c r="U21" s="50">
        <f t="shared" si="14"/>
        <v>0</v>
      </c>
      <c r="V21" s="43"/>
      <c r="W21" s="54"/>
      <c r="X21" s="33"/>
      <c r="Y21" s="33"/>
      <c r="Z21" s="33"/>
      <c r="AA21" s="33"/>
      <c r="AB21" s="33"/>
      <c r="AC21" s="56">
        <f t="shared" si="15"/>
        <v>0</v>
      </c>
      <c r="AD21" s="50">
        <f t="shared" si="16"/>
        <v>0</v>
      </c>
      <c r="AE21" s="43"/>
      <c r="AF21" s="54"/>
      <c r="AG21" s="33"/>
      <c r="AH21" s="33"/>
      <c r="AI21" s="33"/>
      <c r="AJ21" s="33"/>
      <c r="AK21" s="33"/>
      <c r="AL21" s="56">
        <f t="shared" si="17"/>
        <v>0</v>
      </c>
      <c r="AM21" s="50">
        <f t="shared" si="18"/>
        <v>0</v>
      </c>
      <c r="AN21" s="43"/>
      <c r="AO21" s="54"/>
      <c r="AP21" s="33"/>
      <c r="AQ21" s="33"/>
      <c r="AR21" s="33"/>
      <c r="AS21" s="33"/>
      <c r="AT21" s="33"/>
      <c r="AU21" s="56">
        <f t="shared" si="19"/>
        <v>0</v>
      </c>
      <c r="AV21" s="50">
        <f t="shared" si="20"/>
        <v>0</v>
      </c>
      <c r="AW21" s="43"/>
      <c r="AX21" s="54"/>
      <c r="AY21" s="33"/>
      <c r="AZ21" s="33"/>
      <c r="BA21" s="33"/>
      <c r="BB21" s="33"/>
      <c r="BC21" s="33"/>
      <c r="BD21" s="56">
        <f>AX21*5+AY21*5+AZ21+BA21-BB21*7-BC21*10</f>
        <v>0</v>
      </c>
      <c r="BE21" s="50">
        <f>IF(IF(AW21&gt;0,($CB$1*(AW$22-AW21)+BD21),0)&gt;0,($CB$1*(AW$22-AW21)+BD21),0)</f>
        <v>0</v>
      </c>
      <c r="BF21" s="43"/>
      <c r="BG21" s="54"/>
      <c r="BH21" s="33"/>
      <c r="BI21" s="33"/>
      <c r="BJ21" s="33"/>
      <c r="BK21" s="33"/>
      <c r="BL21" s="33"/>
      <c r="BM21" s="52">
        <f>BG21*5+BH21*5+BI21+BJ21-BK21*7-BL21*10</f>
        <v>0</v>
      </c>
      <c r="BN21" s="50">
        <f>IF(IF(BF21&gt;0,($CB$1*(BF$22-BF21)+BM21),0)&gt;0,($CB$1*(BF$22-BF21)+BM21),0)</f>
        <v>0</v>
      </c>
      <c r="BO21" s="43"/>
      <c r="BP21" s="54"/>
      <c r="BQ21" s="33"/>
      <c r="BR21" s="33"/>
      <c r="BS21" s="33"/>
      <c r="BT21" s="33"/>
      <c r="BU21" s="33"/>
      <c r="BV21" s="56">
        <f>BP21*5+BQ21*5+BR21+BS21-BT21*7-BU21*10</f>
        <v>0</v>
      </c>
      <c r="BW21" s="50">
        <f>IF(IF(BO21&gt;0,($CB$1*(BO$22-BO21)+BV21),0)&gt;0,($CB$1*(BO$22-BO21)+BV21),0)</f>
        <v>0</v>
      </c>
      <c r="BX21" s="57">
        <f t="shared" si="21"/>
        <v>0</v>
      </c>
    </row>
    <row r="22" spans="1:76" ht="13.5" thickBot="1" x14ac:dyDescent="0.25">
      <c r="A22" s="1"/>
      <c r="B22" s="27"/>
      <c r="C22" s="27"/>
      <c r="D22" s="28">
        <f>AVERAGE(D16:D20)</f>
        <v>49.38</v>
      </c>
      <c r="E22" s="34"/>
      <c r="F22" s="34">
        <v>12</v>
      </c>
      <c r="G22" s="34">
        <v>24</v>
      </c>
      <c r="H22" s="34">
        <f>G22</f>
        <v>24</v>
      </c>
      <c r="I22" s="34"/>
      <c r="J22" s="34"/>
      <c r="K22" s="34">
        <f t="shared" si="11"/>
        <v>108</v>
      </c>
      <c r="L22" s="16"/>
      <c r="M22" s="28">
        <f>AVERAGE(M16:M20)</f>
        <v>30.84</v>
      </c>
      <c r="N22" s="29"/>
      <c r="O22" s="34">
        <v>13</v>
      </c>
      <c r="P22" s="34">
        <v>26</v>
      </c>
      <c r="Q22" s="34">
        <f>P22</f>
        <v>26</v>
      </c>
      <c r="R22" s="34"/>
      <c r="S22" s="29"/>
      <c r="T22" s="16">
        <f t="shared" si="13"/>
        <v>117</v>
      </c>
      <c r="U22" s="16"/>
      <c r="V22" s="28">
        <f>AVERAGE(V16:V20)</f>
        <v>36.909999999999997</v>
      </c>
      <c r="W22" s="34"/>
      <c r="X22" s="34">
        <v>13</v>
      </c>
      <c r="Y22" s="34">
        <v>26</v>
      </c>
      <c r="Z22" s="34">
        <f>Y22</f>
        <v>26</v>
      </c>
      <c r="AA22" s="16"/>
      <c r="AB22" s="16"/>
      <c r="AC22" s="16">
        <f t="shared" si="15"/>
        <v>117</v>
      </c>
      <c r="AD22" s="16"/>
      <c r="AE22" s="28">
        <f>AVERAGE(AE16:AE20)</f>
        <v>16.27</v>
      </c>
      <c r="AF22" s="16"/>
      <c r="AG22" s="16">
        <v>12</v>
      </c>
      <c r="AH22" s="16">
        <v>24</v>
      </c>
      <c r="AI22" s="16">
        <f>AH22</f>
        <v>24</v>
      </c>
      <c r="AJ22" s="16"/>
      <c r="AK22" s="16"/>
      <c r="AL22" s="16">
        <f t="shared" si="17"/>
        <v>108</v>
      </c>
      <c r="AM22" s="16"/>
      <c r="AN22" s="28" t="e">
        <f>AVERAGE(AN16:AN20)</f>
        <v>#DIV/0!</v>
      </c>
      <c r="AO22" s="16">
        <v>30</v>
      </c>
      <c r="AP22" s="16"/>
      <c r="AQ22" s="16"/>
      <c r="AR22" s="16"/>
      <c r="AS22" s="16"/>
      <c r="AT22" s="16"/>
      <c r="AU22" s="16">
        <f t="shared" si="19"/>
        <v>180</v>
      </c>
      <c r="AV22" s="16"/>
      <c r="AW22" s="28" t="e">
        <f>AVERAGE(AW6:AW20)</f>
        <v>#DIV/0!</v>
      </c>
      <c r="AX22" s="16"/>
      <c r="AY22" s="16"/>
      <c r="AZ22" s="16"/>
      <c r="BA22" s="16"/>
      <c r="BB22" s="16"/>
      <c r="BC22" s="16"/>
      <c r="BD22" s="16"/>
      <c r="BE22" s="16"/>
      <c r="BF22" s="28" t="e">
        <f>AVERAGE(BF6:BF20)</f>
        <v>#DIV/0!</v>
      </c>
      <c r="BG22" s="16"/>
      <c r="BH22" s="16"/>
      <c r="BI22" s="16"/>
      <c r="BJ22" s="16"/>
      <c r="BK22" s="16"/>
      <c r="BL22" s="16"/>
      <c r="BM22" s="16"/>
      <c r="BN22" s="16"/>
      <c r="BO22" s="28" t="e">
        <f>AVERAGE(BO6:BO20)</f>
        <v>#DIV/0!</v>
      </c>
      <c r="BP22" s="16"/>
      <c r="BQ22" s="16"/>
      <c r="BR22" s="16"/>
      <c r="BS22" s="16"/>
      <c r="BT22" s="16"/>
      <c r="BU22" s="16"/>
      <c r="BV22" s="16"/>
      <c r="BW22" s="16"/>
      <c r="BX22" s="2"/>
    </row>
    <row r="23" spans="1:76" x14ac:dyDescent="0.2">
      <c r="A23" s="1"/>
      <c r="B23" s="15"/>
      <c r="C23" s="15"/>
      <c r="D23" s="16"/>
      <c r="E23" s="16"/>
      <c r="F23" s="16"/>
      <c r="G23" s="16"/>
      <c r="H23" s="16"/>
      <c r="I23" s="16"/>
      <c r="J23" s="34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2"/>
    </row>
    <row r="24" spans="1:76" x14ac:dyDescent="0.2">
      <c r="A24" s="18" t="s">
        <v>1</v>
      </c>
    </row>
    <row r="25" spans="1:76" x14ac:dyDescent="0.2">
      <c r="A25" t="s">
        <v>13</v>
      </c>
      <c r="B25" s="11" t="s">
        <v>50</v>
      </c>
      <c r="C25" s="11"/>
      <c r="D25" s="10"/>
      <c r="E25" s="10"/>
      <c r="F25" s="10"/>
      <c r="G25" s="10"/>
      <c r="H25" s="10"/>
      <c r="I25" s="10"/>
      <c r="J25" s="36"/>
    </row>
    <row r="26" spans="1:76" x14ac:dyDescent="0.2">
      <c r="A26" t="s">
        <v>14</v>
      </c>
      <c r="B26" s="11" t="s">
        <v>51</v>
      </c>
      <c r="C26" s="11"/>
    </row>
    <row r="27" spans="1:76" x14ac:dyDescent="0.2">
      <c r="A27" t="s">
        <v>26</v>
      </c>
      <c r="B27" s="11" t="s">
        <v>52</v>
      </c>
      <c r="C27" s="11"/>
    </row>
    <row r="28" spans="1:76" x14ac:dyDescent="0.2">
      <c r="A28" t="s">
        <v>38</v>
      </c>
      <c r="B28" s="11" t="s">
        <v>53</v>
      </c>
      <c r="C28" s="26"/>
    </row>
    <row r="29" spans="1:76" x14ac:dyDescent="0.2">
      <c r="B29" s="26"/>
      <c r="C29" s="26"/>
    </row>
    <row r="30" spans="1:76" x14ac:dyDescent="0.2">
      <c r="B30" s="26"/>
      <c r="C30" s="26"/>
    </row>
    <row r="31" spans="1:76" x14ac:dyDescent="0.2">
      <c r="B31" s="26" t="s">
        <v>16</v>
      </c>
      <c r="C31" s="26"/>
    </row>
    <row r="32" spans="1:76" x14ac:dyDescent="0.2">
      <c r="B32" s="26" t="s">
        <v>15</v>
      </c>
      <c r="C32" s="26"/>
    </row>
    <row r="33" spans="1:76" x14ac:dyDescent="0.2">
      <c r="B33" s="11" t="s">
        <v>17</v>
      </c>
      <c r="C33" s="11"/>
    </row>
    <row r="34" spans="1:76" x14ac:dyDescent="0.2">
      <c r="B34" s="26" t="s">
        <v>18</v>
      </c>
      <c r="C34" s="26"/>
    </row>
    <row r="35" spans="1:76" x14ac:dyDescent="0.2">
      <c r="B35" s="26" t="s">
        <v>22</v>
      </c>
      <c r="C35" s="26"/>
    </row>
    <row r="36" spans="1:76" x14ac:dyDescent="0.2">
      <c r="B36" s="26" t="s">
        <v>6</v>
      </c>
      <c r="C36" s="26"/>
    </row>
    <row r="37" spans="1:76" x14ac:dyDescent="0.2">
      <c r="B37" s="26"/>
      <c r="C37" s="26"/>
    </row>
    <row r="38" spans="1:76" x14ac:dyDescent="0.2">
      <c r="B38" s="11"/>
      <c r="C38" s="11"/>
    </row>
    <row r="39" spans="1:76" x14ac:dyDescent="0.2">
      <c r="B39" s="11"/>
      <c r="C39" s="11"/>
    </row>
    <row r="40" spans="1:76" x14ac:dyDescent="0.2">
      <c r="B40" s="11"/>
      <c r="C40" s="11"/>
    </row>
    <row r="41" spans="1:76" x14ac:dyDescent="0.2">
      <c r="B41" s="11"/>
      <c r="C41" s="11"/>
    </row>
    <row r="42" spans="1:76" x14ac:dyDescent="0.2">
      <c r="A42" s="10"/>
      <c r="B42" s="11"/>
      <c r="C42" s="11"/>
    </row>
    <row r="43" spans="1:76" x14ac:dyDescent="0.2">
      <c r="A43" s="10"/>
      <c r="B43" s="11"/>
      <c r="C43" s="11"/>
    </row>
    <row r="44" spans="1:76" x14ac:dyDescent="0.2">
      <c r="B44" s="11"/>
      <c r="C44" s="11"/>
    </row>
    <row r="48" spans="1:76" ht="14.25" x14ac:dyDescent="0.2">
      <c r="B48" s="11"/>
      <c r="C48" s="11"/>
      <c r="D48" s="13"/>
      <c r="E48" s="13"/>
      <c r="F48" s="13"/>
      <c r="G48" s="13"/>
      <c r="H48" s="13"/>
      <c r="I48" s="13"/>
      <c r="J48" s="37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2"/>
    </row>
    <row r="49" spans="1:76" x14ac:dyDescent="0.2">
      <c r="B49" s="11"/>
      <c r="C49" s="11"/>
      <c r="D49" s="14"/>
      <c r="E49" s="14"/>
      <c r="F49" s="14"/>
      <c r="G49" s="14"/>
      <c r="H49" s="14"/>
      <c r="I49" s="14"/>
      <c r="J49" s="38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</row>
    <row r="50" spans="1:76" x14ac:dyDescent="0.2">
      <c r="B50" s="17"/>
      <c r="C50" s="17"/>
      <c r="D50" s="14"/>
      <c r="E50" s="14"/>
      <c r="F50" s="14"/>
      <c r="G50" s="14"/>
      <c r="H50" s="14"/>
      <c r="I50" s="14"/>
      <c r="J50" s="38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</row>
    <row r="51" spans="1:76" x14ac:dyDescent="0.2">
      <c r="A51" s="14"/>
      <c r="B51" s="17"/>
      <c r="C51" s="17"/>
      <c r="D51" s="14"/>
      <c r="E51" s="14"/>
      <c r="F51" s="14"/>
      <c r="G51" s="14"/>
      <c r="H51" s="14"/>
      <c r="I51" s="14"/>
      <c r="J51" s="38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</row>
    <row r="53" spans="1:76" x14ac:dyDescent="0.2">
      <c r="A53" s="11"/>
      <c r="B53" s="17"/>
      <c r="C53" s="17"/>
    </row>
    <row r="54" spans="1:76" x14ac:dyDescent="0.2">
      <c r="B54" s="17"/>
      <c r="C54" s="17"/>
    </row>
    <row r="55" spans="1:76" x14ac:dyDescent="0.2">
      <c r="B55" s="17"/>
      <c r="C55" s="17"/>
    </row>
    <row r="56" spans="1:76" x14ac:dyDescent="0.2">
      <c r="B56" s="17"/>
      <c r="C56" s="17"/>
    </row>
    <row r="57" spans="1:76" x14ac:dyDescent="0.2">
      <c r="B57" s="12"/>
      <c r="C57" s="12"/>
    </row>
  </sheetData>
  <mergeCells count="13">
    <mergeCell ref="AW4:BE4"/>
    <mergeCell ref="AN4:AV4"/>
    <mergeCell ref="A15:B15"/>
    <mergeCell ref="A1:BX1"/>
    <mergeCell ref="A2:BX2"/>
    <mergeCell ref="BX4:BX5"/>
    <mergeCell ref="M4:U4"/>
    <mergeCell ref="BF4:BN4"/>
    <mergeCell ref="AE4:AM4"/>
    <mergeCell ref="V4:AD4"/>
    <mergeCell ref="BO4:BW4"/>
    <mergeCell ref="A4:B5"/>
    <mergeCell ref="D4:L4"/>
  </mergeCells>
  <phoneticPr fontId="0" type="noConversion"/>
  <printOptions horizontalCentered="1" verticalCentered="1"/>
  <pageMargins left="0" right="0" top="0.19685039370078741" bottom="0.15748031496062992" header="0" footer="0"/>
  <pageSetup paperSize="9" scale="46" orientation="landscape" r:id="rId1"/>
  <headerFooter alignWithMargins="0">
    <oddFooter>&amp;C&amp;1#&amp;"Arial"&amp;10&amp;K000000General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G16"/>
  <sheetViews>
    <sheetView workbookViewId="0">
      <selection activeCell="B33" sqref="B33"/>
    </sheetView>
  </sheetViews>
  <sheetFormatPr defaultColWidth="11.42578125" defaultRowHeight="12.75" x14ac:dyDescent="0.2"/>
  <cols>
    <col min="1" max="1" width="30.5703125" customWidth="1"/>
    <col min="2" max="2" width="7.140625" style="3" bestFit="1" customWidth="1"/>
    <col min="3" max="3" width="6.42578125" style="3" bestFit="1" customWidth="1"/>
    <col min="4" max="4" width="5.85546875" style="3" bestFit="1" customWidth="1"/>
    <col min="5" max="5" width="5.5703125" style="3" bestFit="1" customWidth="1"/>
    <col min="6" max="6" width="4.5703125" style="7" bestFit="1" customWidth="1"/>
    <col min="7" max="7" width="6.5703125" style="3" bestFit="1" customWidth="1"/>
  </cols>
  <sheetData>
    <row r="1" spans="1:7" x14ac:dyDescent="0.2">
      <c r="A1" s="4"/>
      <c r="B1" s="5"/>
      <c r="C1" s="8"/>
      <c r="D1" s="5"/>
      <c r="E1" s="5"/>
      <c r="F1" s="6"/>
      <c r="G1" s="5"/>
    </row>
    <row r="2" spans="1:7" x14ac:dyDescent="0.2">
      <c r="A2" s="10"/>
      <c r="C2" s="9"/>
      <c r="E2" s="7"/>
      <c r="G2" s="7"/>
    </row>
    <row r="3" spans="1:7" x14ac:dyDescent="0.2">
      <c r="A3" s="10"/>
      <c r="C3" s="9"/>
      <c r="E3" s="7"/>
      <c r="G3" s="7"/>
    </row>
    <row r="4" spans="1:7" x14ac:dyDescent="0.2">
      <c r="A4" s="10"/>
      <c r="C4" s="9"/>
      <c r="E4" s="7"/>
      <c r="G4" s="7"/>
    </row>
    <row r="5" spans="1:7" x14ac:dyDescent="0.2">
      <c r="A5" s="10"/>
      <c r="C5" s="9"/>
      <c r="E5" s="7"/>
      <c r="G5" s="7"/>
    </row>
    <row r="6" spans="1:7" x14ac:dyDescent="0.2">
      <c r="A6" s="10"/>
      <c r="C6" s="9"/>
      <c r="E6" s="7"/>
      <c r="G6" s="7"/>
    </row>
    <row r="7" spans="1:7" x14ac:dyDescent="0.2">
      <c r="A7" s="10"/>
      <c r="C7" s="9"/>
      <c r="E7" s="7"/>
      <c r="G7" s="7"/>
    </row>
    <row r="8" spans="1:7" x14ac:dyDescent="0.2">
      <c r="A8" s="10"/>
      <c r="C8" s="9"/>
      <c r="E8" s="7"/>
      <c r="G8" s="7"/>
    </row>
    <row r="9" spans="1:7" x14ac:dyDescent="0.2">
      <c r="A9" s="10"/>
      <c r="C9" s="9"/>
      <c r="E9" s="7"/>
      <c r="G9" s="7"/>
    </row>
    <row r="10" spans="1:7" x14ac:dyDescent="0.2">
      <c r="A10" s="10"/>
      <c r="C10" s="9"/>
      <c r="E10" s="7"/>
      <c r="G10" s="7"/>
    </row>
    <row r="11" spans="1:7" x14ac:dyDescent="0.2">
      <c r="A11" s="10"/>
      <c r="C11" s="9"/>
      <c r="E11" s="7"/>
      <c r="G11" s="7"/>
    </row>
    <row r="12" spans="1:7" x14ac:dyDescent="0.2">
      <c r="A12" s="10"/>
      <c r="C12" s="9"/>
      <c r="E12" s="7"/>
      <c r="G12" s="7"/>
    </row>
    <row r="13" spans="1:7" x14ac:dyDescent="0.2">
      <c r="A13" s="10"/>
      <c r="C13" s="9"/>
      <c r="E13" s="7"/>
      <c r="G13" s="7"/>
    </row>
    <row r="14" spans="1:7" x14ac:dyDescent="0.2">
      <c r="A14" s="10"/>
      <c r="C14" s="9"/>
      <c r="E14" s="7"/>
      <c r="G14" s="7"/>
    </row>
    <row r="15" spans="1:7" x14ac:dyDescent="0.2">
      <c r="A15" s="10"/>
      <c r="C15" s="9"/>
      <c r="E15" s="7"/>
      <c r="G15" s="7"/>
    </row>
    <row r="16" spans="1:7" x14ac:dyDescent="0.2">
      <c r="C16" s="9"/>
      <c r="E16" s="7"/>
      <c r="G16" s="7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Sauron</dc:creator>
  <cp:lastModifiedBy>Johan Roeneid</cp:lastModifiedBy>
  <cp:lastPrinted>2007-08-22T06:02:25Z</cp:lastPrinted>
  <dcterms:created xsi:type="dcterms:W3CDTF">2005-02-19T23:37:23Z</dcterms:created>
  <dcterms:modified xsi:type="dcterms:W3CDTF">2020-12-19T23:39:02Z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2020-12-19T23:27:49.2695689Z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3c99f9bd-f17f-4441-9d73-e5983a2b5318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</Properties>
</file>